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Administrativo\PRESUPUESTO\Transparencia\2025\04. Abril\"/>
    </mc:Choice>
  </mc:AlternateContent>
  <bookViews>
    <workbookView xWindow="0" yWindow="0" windowWidth="20490" windowHeight="7200"/>
  </bookViews>
  <sheets>
    <sheet name="Table 1" sheetId="1" r:id="rId1"/>
  </sheets>
  <definedNames>
    <definedName name="_xlnm.Print_Titles" localSheetId="0">'Table 1'!$1:$8</definedName>
  </definedNames>
  <calcPr calcId="162913"/>
</workbook>
</file>

<file path=xl/calcChain.xml><?xml version="1.0" encoding="utf-8"?>
<calcChain xmlns="http://schemas.openxmlformats.org/spreadsheetml/2006/main">
  <c r="F79" i="1" l="1"/>
  <c r="F35" i="1"/>
  <c r="F62" i="1"/>
  <c r="F80" i="1" l="1"/>
  <c r="F20" i="1"/>
  <c r="F10" i="1"/>
  <c r="F9" i="1"/>
  <c r="F31" i="1"/>
  <c r="F118" i="1"/>
  <c r="F107" i="1"/>
  <c r="F108" i="1"/>
  <c r="F92" i="1"/>
  <c r="F93" i="1"/>
  <c r="F83" i="1"/>
  <c r="F61" i="1"/>
  <c r="F21" i="1"/>
  <c r="F13" i="1"/>
  <c r="F81" i="1"/>
  <c r="F11" i="1"/>
  <c r="F128" i="1"/>
  <c r="F59" i="1"/>
  <c r="F56" i="1" s="1"/>
  <c r="F43" i="1"/>
  <c r="F41" i="1"/>
  <c r="F39" i="1"/>
  <c r="F37" i="1"/>
  <c r="F33" i="1"/>
  <c r="F29" i="1"/>
  <c r="F15" i="1"/>
  <c r="F28" i="1" l="1"/>
  <c r="F8" i="1"/>
  <c r="F36" i="1"/>
  <c r="E56" i="1"/>
  <c r="E59" i="1"/>
  <c r="E45" i="1"/>
  <c r="E43" i="1"/>
  <c r="E41" i="1"/>
  <c r="E39" i="1"/>
  <c r="E37" i="1"/>
  <c r="E21" i="1"/>
  <c r="E20" i="1"/>
  <c r="E28" i="1"/>
  <c r="D20" i="1"/>
  <c r="E10" i="1"/>
  <c r="E33" i="1"/>
  <c r="E31" i="1"/>
  <c r="E29" i="1"/>
  <c r="E15" i="1"/>
  <c r="E13" i="1"/>
  <c r="E11" i="1"/>
  <c r="E36" i="1" l="1"/>
  <c r="D51" i="1"/>
  <c r="D50" i="1"/>
  <c r="D45" i="1"/>
  <c r="D43" i="1"/>
  <c r="D41" i="1"/>
  <c r="D36" i="1" s="1"/>
  <c r="D39" i="1"/>
  <c r="D37" i="1"/>
  <c r="D33" i="1"/>
  <c r="D31" i="1"/>
  <c r="D29" i="1"/>
  <c r="D28" i="1"/>
  <c r="D21" i="1"/>
  <c r="D10" i="1"/>
  <c r="D17" i="1"/>
  <c r="C59" i="1" l="1"/>
  <c r="C56" i="1" s="1"/>
  <c r="C51" i="1"/>
  <c r="C50" i="1" s="1"/>
  <c r="C43" i="1"/>
  <c r="C41" i="1"/>
  <c r="N128" i="1"/>
  <c r="M128" i="1"/>
  <c r="L128" i="1"/>
  <c r="K128" i="1"/>
  <c r="J128" i="1"/>
  <c r="I128" i="1"/>
  <c r="H128" i="1"/>
  <c r="G128" i="1"/>
  <c r="E128" i="1"/>
  <c r="N79" i="1"/>
  <c r="M79" i="1"/>
  <c r="L79" i="1"/>
  <c r="K79" i="1"/>
  <c r="J79" i="1"/>
  <c r="I79" i="1"/>
  <c r="H79" i="1"/>
  <c r="G79" i="1"/>
  <c r="E79" i="1"/>
  <c r="N35" i="1"/>
  <c r="M35" i="1"/>
  <c r="L35" i="1"/>
  <c r="K35" i="1"/>
  <c r="J35" i="1"/>
  <c r="I35" i="1"/>
  <c r="H35" i="1"/>
  <c r="G35" i="1"/>
  <c r="E35" i="1"/>
  <c r="N9" i="1"/>
  <c r="N8" i="1" s="1"/>
  <c r="M9" i="1"/>
  <c r="L9" i="1"/>
  <c r="K9" i="1"/>
  <c r="J9" i="1"/>
  <c r="I9" i="1"/>
  <c r="H9" i="1"/>
  <c r="G9" i="1"/>
  <c r="E9" i="1"/>
  <c r="J8" i="1" l="1"/>
  <c r="C36" i="1"/>
  <c r="K8" i="1"/>
  <c r="E8" i="1"/>
  <c r="H8" i="1"/>
  <c r="I8" i="1"/>
  <c r="L8" i="1"/>
  <c r="G8" i="1"/>
  <c r="M8" i="1"/>
  <c r="O115" i="1"/>
  <c r="O73" i="1"/>
  <c r="O71" i="1"/>
  <c r="O27" i="1"/>
  <c r="O11" i="1" l="1"/>
  <c r="O10" i="1"/>
  <c r="C128" i="1" l="1"/>
  <c r="D128" i="1"/>
  <c r="C79" i="1"/>
  <c r="D79" i="1"/>
  <c r="C35" i="1"/>
  <c r="D35" i="1"/>
  <c r="C9" i="1"/>
  <c r="D9" i="1"/>
  <c r="O9" i="1" l="1"/>
  <c r="D8" i="1"/>
  <c r="C8" i="1"/>
  <c r="O35" i="1" l="1"/>
  <c r="O79" i="1"/>
  <c r="O8" i="1"/>
  <c r="O126" i="1"/>
  <c r="O124" i="1"/>
  <c r="O123" i="1"/>
  <c r="O105" i="1"/>
  <c r="O106" i="1"/>
  <c r="O15" i="1"/>
  <c r="O16" i="1"/>
  <c r="O17" i="1"/>
  <c r="O18" i="1"/>
  <c r="O19" i="1"/>
  <c r="O20" i="1"/>
  <c r="O21" i="1"/>
  <c r="O22" i="1"/>
  <c r="O23" i="1"/>
  <c r="O24" i="1"/>
  <c r="O25" i="1"/>
  <c r="O26" i="1"/>
  <c r="O28" i="1"/>
  <c r="O29" i="1"/>
  <c r="O30" i="1"/>
  <c r="O31" i="1"/>
  <c r="O32" i="1"/>
  <c r="O33" i="1"/>
  <c r="O34" i="1"/>
  <c r="O12" i="1"/>
  <c r="O13" i="1"/>
  <c r="O14" i="1"/>
  <c r="O143" i="1" l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7" i="1"/>
  <c r="O125" i="1"/>
  <c r="O122" i="1"/>
  <c r="O121" i="1"/>
  <c r="O120" i="1"/>
  <c r="O119" i="1"/>
  <c r="O118" i="1"/>
  <c r="O117" i="1"/>
  <c r="O116" i="1"/>
  <c r="O114" i="1"/>
  <c r="O113" i="1"/>
  <c r="O112" i="1"/>
  <c r="O111" i="1"/>
  <c r="O110" i="1"/>
  <c r="O109" i="1"/>
  <c r="O108" i="1"/>
  <c r="O107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8" i="1"/>
  <c r="O77" i="1"/>
  <c r="O76" i="1"/>
  <c r="O75" i="1"/>
  <c r="O74" i="1"/>
  <c r="O72" i="1"/>
  <c r="O70" i="1"/>
  <c r="O69" i="1"/>
  <c r="O68" i="1"/>
  <c r="O67" i="1"/>
  <c r="O66" i="1"/>
  <c r="O65" i="1"/>
  <c r="O64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128" i="1" l="1"/>
</calcChain>
</file>

<file path=xl/sharedStrings.xml><?xml version="1.0" encoding="utf-8"?>
<sst xmlns="http://schemas.openxmlformats.org/spreadsheetml/2006/main" count="286" uniqueCount="259">
  <si>
    <t>2.1.1</t>
  </si>
  <si>
    <t>Ref CCP Concepto.Ref CCP Cuenta.Ref CCP SubCuenta.Ref CCP Aux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</si>
  <si>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</si>
  <si>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</si>
  <si>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</si>
  <si>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</si>
  <si>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</si>
  <si>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</si>
  <si>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</si>
  <si>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</si>
  <si>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</si>
  <si>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</si>
  <si>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</si>
  <si>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</si>
  <si>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</si>
  <si>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Total General</t>
  </si>
  <si>
    <t>REMUNERACIONES</t>
  </si>
  <si>
    <t>2.1.1.1</t>
  </si>
  <si>
    <t>Remuneraciones al personal fijo</t>
  </si>
  <si>
    <t>2.1.1.1.01</t>
  </si>
  <si>
    <t>Sueldos empleados fijos</t>
  </si>
  <si>
    <t>2.1.1.2</t>
  </si>
  <si>
    <t>Remuneraciones al personal de carácter temporal</t>
  </si>
  <si>
    <t>2.1.1.2.08</t>
  </si>
  <si>
    <t>Empleados temporales</t>
  </si>
  <si>
    <t>2.1.1.4</t>
  </si>
  <si>
    <t>Sueldo anual no.13</t>
  </si>
  <si>
    <t>2.1.1.4.01</t>
  </si>
  <si>
    <t>Sueldo Anual No. 13</t>
  </si>
  <si>
    <t>2.1.1.5</t>
  </si>
  <si>
    <t>Prestaciones económicas</t>
  </si>
  <si>
    <t>2.1.1.5.03</t>
  </si>
  <si>
    <t>Prestación laboral por desvinculación</t>
  </si>
  <si>
    <t>2.1.1.5.04</t>
  </si>
  <si>
    <t>Proporción de vacaciones no disfrutadas</t>
  </si>
  <si>
    <t>2.1.2</t>
  </si>
  <si>
    <t>SOBRESUELDOS</t>
  </si>
  <si>
    <t>2.1.2.2</t>
  </si>
  <si>
    <t>Compensación</t>
  </si>
  <si>
    <t>2.1.2.2.01</t>
  </si>
  <si>
    <t>Compensación por gastos de alimentación</t>
  </si>
  <si>
    <t>2.1.2.2.05</t>
  </si>
  <si>
    <t>Compensación servicios de seguridad</t>
  </si>
  <si>
    <t>2.1.2.2.06</t>
  </si>
  <si>
    <t>Incentivo por Rendimiento Individual</t>
  </si>
  <si>
    <t>2.1.2.2.09</t>
  </si>
  <si>
    <t>Bono por desempeño a servidores de carrera</t>
  </si>
  <si>
    <t>2.1.2.2.10</t>
  </si>
  <si>
    <t>Compensación por cumplimiento de indicadores del MAP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</si>
  <si>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</si>
  <si>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</si>
  <si>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</si>
  <si>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</si>
  <si>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</si>
  <si>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</si>
  <si>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</si>
  <si>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</si>
  <si>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</si>
  <si>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</si>
  <si>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</si>
  <si>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</si>
  <si>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2.2.1</t>
  </si>
  <si>
    <t>SERVICIOS BÁSICOS</t>
  </si>
  <si>
    <t>2.2.1.3</t>
  </si>
  <si>
    <t>Teléfono local</t>
  </si>
  <si>
    <t>2.2.1.3.01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</si>
  <si>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</si>
  <si>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</si>
  <si>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</si>
  <si>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</si>
  <si>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</si>
  <si>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</si>
  <si>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Energía eléctrica</t>
  </si>
  <si>
    <t>2.2.1.7</t>
  </si>
  <si>
    <t>Agua</t>
  </si>
  <si>
    <t>2.2.4.2</t>
  </si>
  <si>
    <t>Fletes</t>
  </si>
  <si>
    <t>2.2.4.2.01</t>
  </si>
  <si>
    <t>2.2.6</t>
  </si>
  <si>
    <t>SEGUROS</t>
  </si>
  <si>
    <t>2.2.6.2</t>
  </si>
  <si>
    <t>Seguro de bienes muebles</t>
  </si>
  <si>
    <t>2.2.6.2.01</t>
  </si>
  <si>
    <t>2.2.6.3</t>
  </si>
  <si>
    <t>Seguros de personas</t>
  </si>
  <si>
    <t>2.2.6.3.01</t>
  </si>
  <si>
    <t>2.2.7</t>
  </si>
  <si>
    <t>SERVICIOS DE CONSERVACIÓN, REPARACIONES MENORES E INSTALACIONES TEMPORALES</t>
  </si>
  <si>
    <t>2.2.7.2</t>
  </si>
  <si>
    <t>Mantenimiento y reparación  de maquinarias y equipos</t>
  </si>
  <si>
    <t>2.2.7.2.06</t>
  </si>
  <si>
    <t>Mantenimiento y reparación de equipos de transporte, tracción y elevación</t>
  </si>
  <si>
    <t>2.2.7.2.07</t>
  </si>
  <si>
    <t>Mantenimiento y reparación de equipos industriales y producción</t>
  </si>
  <si>
    <t>2.2.7.2.08</t>
  </si>
  <si>
    <t>Servicios de mantenimiento, reparación, desmonte e instalación</t>
  </si>
  <si>
    <t>2.2.8</t>
  </si>
  <si>
    <t>OTROS SERVICIOS NO INCLUIDOS EN CONCEPTOS ANTERIORES</t>
  </si>
  <si>
    <t>2.2.8.5</t>
  </si>
  <si>
    <t>Fumigación, lavandería, limpieza e higiene</t>
  </si>
  <si>
    <t>2.2.8.5.01</t>
  </si>
  <si>
    <t>Fumigación</t>
  </si>
  <si>
    <t>2.2.8.7</t>
  </si>
  <si>
    <t>Servicios Técnicos y Profesionales</t>
  </si>
  <si>
    <t>2.2.8.7.04</t>
  </si>
  <si>
    <t>Servicios de capacitación</t>
  </si>
  <si>
    <t>2.2.9</t>
  </si>
  <si>
    <t>OTRAS CONTRATACIONES DE SERVICIOS</t>
  </si>
  <si>
    <t>2.2.9.1</t>
  </si>
  <si>
    <t>Otras contrataciones de servicios</t>
  </si>
  <si>
    <t>2.2.9.1.01</t>
  </si>
  <si>
    <t>2.2.9.2</t>
  </si>
  <si>
    <t>Servicios de alimentación</t>
  </si>
  <si>
    <t>2.2.9.2.03</t>
  </si>
  <si>
    <t>Servicios de Catering</t>
  </si>
  <si>
    <t>2.3.1</t>
  </si>
  <si>
    <t>ALIMENTOS Y PRODUCTOS AGROFORESTALES</t>
  </si>
  <si>
    <t>2.3.1.1</t>
  </si>
  <si>
    <t>Alimentos y bebidas para personas</t>
  </si>
  <si>
    <t>2.3.1.1.01</t>
  </si>
  <si>
    <t>2.3.1.3</t>
  </si>
  <si>
    <t>Productos agroforestales y pecuarios</t>
  </si>
  <si>
    <t>2.3.1.3.03</t>
  </si>
  <si>
    <t>Productos forestales</t>
  </si>
  <si>
    <t>2.3.2</t>
  </si>
  <si>
    <t>TEXTILES Y VESTUARIOS</t>
  </si>
  <si>
    <t>2.3.2.2</t>
  </si>
  <si>
    <t>Acabados textiles</t>
  </si>
  <si>
    <t>2.3.2.2.01</t>
  </si>
  <si>
    <t>2.3.2.3</t>
  </si>
  <si>
    <t>Prendas y accesorios de vestir</t>
  </si>
  <si>
    <t>2.3.2.4.01</t>
  </si>
  <si>
    <t>Calzados</t>
  </si>
  <si>
    <t>2.3.3</t>
  </si>
  <si>
    <t>PAPEL, CARTÓN E IMPRESOS</t>
  </si>
  <si>
    <t>2.3.3.1</t>
  </si>
  <si>
    <t>Papel de escritorio</t>
  </si>
  <si>
    <t>2.3.3.1.01</t>
  </si>
  <si>
    <t>2.3.3.2</t>
  </si>
  <si>
    <t>Papel y cartón</t>
  </si>
  <si>
    <t>2.3.3.2.01</t>
  </si>
  <si>
    <t>2.3.3.3</t>
  </si>
  <si>
    <t>Productos de artes gráficas</t>
  </si>
  <si>
    <t>2.3.3.3.01</t>
  </si>
  <si>
    <t>2.3.5</t>
  </si>
  <si>
    <t>CUERO, CAUCHO Y PLÁSTICO</t>
  </si>
  <si>
    <t>2.3.5.3</t>
  </si>
  <si>
    <t>Llantas y neumáticos</t>
  </si>
  <si>
    <t>2.3.5.3.01</t>
  </si>
  <si>
    <t>2.3.6</t>
  </si>
  <si>
    <t>PRODUCTOS DE MINERALES, METÁLICOS Y NO METÁLICOS</t>
  </si>
  <si>
    <t>2.3.6.3</t>
  </si>
  <si>
    <t>Productos metálicos y sus derivados</t>
  </si>
  <si>
    <t>2.3.6.3.04</t>
  </si>
  <si>
    <t>Herramientas menores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</si>
  <si>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</si>
  <si>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</si>
  <si>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</si>
  <si>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</si>
  <si>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</si>
  <si>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</si>
  <si>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</si>
  <si>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</si>
  <si>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2.3.7.2</t>
  </si>
  <si>
    <t>Productos químicos y conexos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</si>
  <si>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</si>
  <si>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</si>
  <si>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</si>
  <si>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</si>
  <si>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</si>
  <si>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</si>
  <si>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>2.3.9</t>
  </si>
  <si>
    <t>PRODUCTOS Y ÚTILES VARIOS</t>
  </si>
  <si>
    <t>2.3.9.1</t>
  </si>
  <si>
    <t>Útiles y materiales de limpieza e higiene</t>
  </si>
  <si>
    <t>2.3.9.1.01</t>
  </si>
  <si>
    <t>2.3.9.2</t>
  </si>
  <si>
    <t>Útiles  y materiales de escritorio, oficina, informática, escolares y de en</t>
  </si>
  <si>
    <t>2.3.9.2.01</t>
  </si>
  <si>
    <t>Útiles  y materiales de escritorio, oficina e informática</t>
  </si>
  <si>
    <t>2.3.9.2.02</t>
  </si>
  <si>
    <t>Útiles y materiales  escolares y de enseñanzas</t>
  </si>
  <si>
    <t>2.3.9.6</t>
  </si>
  <si>
    <t>Productos eléctricos y afines</t>
  </si>
  <si>
    <t>2.3.9.6.01</t>
  </si>
  <si>
    <t>2.3.9.9</t>
  </si>
  <si>
    <t>Productos y útiles varios no identificados precedentemente (n.i.p.)</t>
  </si>
  <si>
    <t>2.3.9.9.04</t>
  </si>
  <si>
    <t>Productos y útiles de defensa y seguridad</t>
  </si>
  <si>
    <t>BIENES MUEBLES, INMUEBLES E INTANGIBLES</t>
  </si>
  <si>
    <t>2.6.1</t>
  </si>
  <si>
    <t>MOBILIARIO Y EQUIPO</t>
  </si>
  <si>
    <t>2.6.1.1</t>
  </si>
  <si>
    <t>Muebles, equipos de oficina y estantería</t>
  </si>
  <si>
    <t>2.6.1.1.01</t>
  </si>
  <si>
    <t>2.6.1.3</t>
  </si>
  <si>
    <t>Equipos de tecnología de la información y comunicación</t>
  </si>
  <si>
    <t>2.6.1.3.01</t>
  </si>
  <si>
    <t>2.6.1.4</t>
  </si>
  <si>
    <t>Electrodomésticos</t>
  </si>
  <si>
    <t>2.6.1.4.01</t>
  </si>
  <si>
    <t>2.6.5</t>
  </si>
  <si>
    <t>MAQUINARIA, OTROS EQUIPOS Y HERRAMIENTAS</t>
  </si>
  <si>
    <t>2.6.5.4</t>
  </si>
  <si>
    <t>Sistemas y equipos de climatización</t>
  </si>
  <si>
    <t>2.6.5.4.02</t>
  </si>
  <si>
    <t>Equipos de climatización</t>
  </si>
  <si>
    <t>2.6.5.6</t>
  </si>
  <si>
    <t>Equipo de generación eléctrica y a fines</t>
  </si>
  <si>
    <t>2.6.5.6.01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</si>
  <si>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</si>
  <si>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</si>
  <si>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</si>
  <si>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</si>
  <si>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</si>
  <si>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</si>
  <si>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REMUNERACIONES Y CONTRIBUCIONES</t>
  </si>
  <si>
    <t>Recolección de residuos</t>
  </si>
  <si>
    <t>PUBLICIDAD, IMPRESIÓN Y ENCUADERNACIÓN</t>
  </si>
  <si>
    <t>Impresión, encuadernación y rotulación</t>
  </si>
  <si>
    <t>VIÁTICOS</t>
  </si>
  <si>
    <t>Viáticos dentro del país</t>
  </si>
  <si>
    <t>TRANSPORTE Y ALMACENAJE</t>
  </si>
  <si>
    <t>2.2.4</t>
  </si>
  <si>
    <t>2.2.3.1.01</t>
  </si>
  <si>
    <t xml:space="preserve">2.2.3.1 </t>
  </si>
  <si>
    <t>2.2.3</t>
  </si>
  <si>
    <t>2.2.2.2.01</t>
  </si>
  <si>
    <t>2.2.2.2</t>
  </si>
  <si>
    <t>2.2.2</t>
  </si>
  <si>
    <t>2.2.1.8.01</t>
  </si>
  <si>
    <t>2.2.1.8</t>
  </si>
  <si>
    <t>2.2.1.7.01</t>
  </si>
  <si>
    <t>2.3.2.3.01</t>
  </si>
  <si>
    <t xml:space="preserve">2.3.2.4 </t>
  </si>
  <si>
    <t>MATERIALES Y SUMINISTROS</t>
  </si>
  <si>
    <t>Sistema Integrado de Gestión Financiera</t>
  </si>
  <si>
    <t>Ejecucion Mensual</t>
  </si>
  <si>
    <t>2.2.7.2.02</t>
  </si>
  <si>
    <t>Mantenimiento y reparación de equipos tecnología e información</t>
  </si>
  <si>
    <t>2.3.6.4</t>
  </si>
  <si>
    <t>Minerales</t>
  </si>
  <si>
    <t>2.3.6.4.06</t>
  </si>
  <si>
    <t>Productos abrasivos</t>
  </si>
  <si>
    <t>2.3.9.8</t>
  </si>
  <si>
    <t>Repuestos y accesorios menores</t>
  </si>
  <si>
    <t>2.3.9.8.01</t>
  </si>
  <si>
    <t>Repuestos</t>
  </si>
  <si>
    <t>2.3.9.9.01</t>
  </si>
  <si>
    <t>Productos y Utiles Varios n.i.p</t>
  </si>
  <si>
    <t>2.1.2.2.15</t>
  </si>
  <si>
    <t>Compensación extraordinaria anual</t>
  </si>
  <si>
    <t>Servicios jurídicos</t>
  </si>
  <si>
    <t>2.2.8.7.06</t>
  </si>
  <si>
    <t>2.2.8.7.02</t>
  </si>
  <si>
    <t>Otros servicios técnicos profesionales</t>
  </si>
  <si>
    <t>Período 2025</t>
  </si>
  <si>
    <t>DEVENGADO APROBADO + TEMPORAL</t>
  </si>
  <si>
    <t>Parametros del Reporte:
Parametros Reporte:
Hasta : 31/03/2025 23:59
null : Aprobado + Temporal
Preconfiguración : -
Perí-odo : 2025
Institucional : N
Partida Libre : 5191.01.0001
Presupuestado : S
Titulo Reporte : Ejecucion Mensual
Fecha : 01/03/2025 00:00
No Presupuestado : N
Tipo Fecha : 01-01-Hist.Registro
 : -
Reportes Anteriores : -
Tipo de Reporte : pdf-Archivo PDF Acrobat
Entidad : 635-INSTITUTO NACIONAL DE CUSTODIA Y ADMINISTRACION DE BIENES INCAUTADOS, DECOMISADOS Y EN EXTINCION DE DOMINIO (INCABIDE)
Etapa del Gasto : DEVENGADO-DEVENGADO
Clasificador : dr.gov.sigef.clasificadores.programatico.actividadobra.LookupVOActividadObra-Actividad / Obra
Nombre :
Tipo Moneda : 1 - Nacional
Partida Libre 5191.01.0001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</si>
</sst>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7" x14ac:knownFonts="1">
    <font>
      <sz val="10"/>
      <color rgb="FF000000"/>
      <name val="Times New Roman"/>
      <charset val="204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7FD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shrinkToFit="1"/>
    </xf>
    <xf numFmtId="2" fontId="3" fillId="0" borderId="0" xfId="0" applyNumberFormat="1" applyFont="1" applyFill="1" applyBorder="1" applyAlignment="1">
      <alignment vertical="center" shrinkToFit="1"/>
    </xf>
    <xf numFmtId="0" fontId="1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vertical="center" shrinkToFit="1"/>
    </xf>
    <xf numFmtId="164" fontId="3" fillId="2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4" fontId="5" fillId="0" borderId="0" xfId="0" applyNumberFormat="1" applyFont="1" applyFill="1" applyBorder="1" applyAlignment="1">
      <alignment vertical="center" shrinkToFit="1"/>
    </xf>
    <xf numFmtId="43" fontId="3" fillId="0" borderId="0" xfId="1" applyFont="1" applyFill="1" applyBorder="1" applyAlignment="1">
      <alignment vertical="center" shrinkToFi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vertical="center" shrinkToFit="1"/>
    </xf>
    <xf numFmtId="4" fontId="5" fillId="2" borderId="0" xfId="0" applyNumberFormat="1" applyFont="1" applyFill="1" applyBorder="1" applyAlignment="1">
      <alignment vertical="center" shrinkToFit="1"/>
    </xf>
    <xf numFmtId="43" fontId="5" fillId="0" borderId="0" xfId="1" applyFont="1" applyFill="1" applyBorder="1" applyAlignment="1">
      <alignment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6"/>
  <sheetViews>
    <sheetView tabSelected="1" zoomScale="130" zoomScaleNormal="130" workbookViewId="0">
      <selection activeCell="E4" sqref="E4"/>
    </sheetView>
  </sheetViews>
  <sheetFormatPr baseColWidth="10" defaultColWidth="9.33203125" defaultRowHeight="15" x14ac:dyDescent="0.2"/>
  <cols>
    <col min="1" max="1" width="13" style="11" customWidth="1"/>
    <col min="2" max="2" width="57.83203125" style="11" customWidth="1"/>
    <col min="3" max="15" width="14.83203125" style="11" customWidth="1"/>
    <col min="16" max="16" width="11.1640625" style="11" bestFit="1" customWidth="1"/>
    <col min="17" max="17" width="15.83203125" style="11" customWidth="1"/>
    <col min="18" max="16384" width="9.33203125" style="11"/>
  </cols>
  <sheetData>
    <row r="1" spans="1:17" ht="18.75" x14ac:dyDescent="0.2">
      <c r="A1" s="24" t="s">
        <v>237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7" ht="18.75" x14ac:dyDescent="0.2">
      <c r="A2" s="24" t="s">
        <v>257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7" x14ac:dyDescent="0.2">
      <c r="A3" s="11" t="s">
        <v>236</v>
      </c>
    </row>
    <row r="4" spans="1:17" x14ac:dyDescent="0.2">
      <c r="A4" s="11" t="s">
        <v>256</v>
      </c>
    </row>
    <row r="7" spans="1:17" s="3" customFormat="1" ht="36" customHeight="1" x14ac:dyDescent="0.2">
      <c r="A7" s="20" t="s">
        <v>1</v>
      </c>
      <c r="B7" s="2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2" t="s">
        <v>14</v>
      </c>
    </row>
    <row r="8" spans="1:17" s="3" customFormat="1" ht="24.95" customHeight="1" x14ac:dyDescent="0.2">
      <c r="A8" s="25" t="s">
        <v>15</v>
      </c>
      <c r="B8" s="25"/>
      <c r="C8" s="13">
        <f t="shared" ref="C8:N8" si="0">+C9+C35+C79+C128</f>
        <v>408630.26</v>
      </c>
      <c r="D8" s="13">
        <f t="shared" si="0"/>
        <v>13193179.48</v>
      </c>
      <c r="E8" s="13">
        <f t="shared" si="0"/>
        <v>6863870.4000000004</v>
      </c>
      <c r="F8" s="13">
        <f>+F9+F35+F79+F128</f>
        <v>7910553.5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K8" s="13">
        <f t="shared" si="0"/>
        <v>0</v>
      </c>
      <c r="L8" s="13">
        <f t="shared" si="0"/>
        <v>0</v>
      </c>
      <c r="M8" s="13">
        <f t="shared" si="0"/>
        <v>0</v>
      </c>
      <c r="N8" s="13">
        <f t="shared" si="0"/>
        <v>0</v>
      </c>
      <c r="O8" s="13">
        <f>SUM(C8:N8)</f>
        <v>28376233.640000001</v>
      </c>
      <c r="Q8" s="12"/>
    </row>
    <row r="9" spans="1:17" s="3" customFormat="1" ht="18" customHeight="1" x14ac:dyDescent="0.2">
      <c r="A9" s="9">
        <v>2.1</v>
      </c>
      <c r="B9" s="9" t="s">
        <v>216</v>
      </c>
      <c r="C9" s="4">
        <f t="shared" ref="C9:N9" si="1">+C10+C20+C28</f>
        <v>0</v>
      </c>
      <c r="D9" s="4">
        <f t="shared" si="1"/>
        <v>13055412.84</v>
      </c>
      <c r="E9" s="4">
        <f t="shared" si="1"/>
        <v>6679176.9800000004</v>
      </c>
      <c r="F9" s="4">
        <f>+F10+F20+F28</f>
        <v>6599768.75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 t="shared" si="1"/>
        <v>0</v>
      </c>
      <c r="O9" s="4">
        <f>SUM(C9:N9)</f>
        <v>26334358.57</v>
      </c>
      <c r="Q9" s="12"/>
    </row>
    <row r="10" spans="1:17" s="3" customFormat="1" ht="18" customHeight="1" x14ac:dyDescent="0.2">
      <c r="A10" s="5" t="s">
        <v>0</v>
      </c>
      <c r="B10" s="5" t="s">
        <v>16</v>
      </c>
      <c r="C10" s="6">
        <v>0</v>
      </c>
      <c r="D10" s="18">
        <f>+D11+D13+D15+D17</f>
        <v>8587888.0399999991</v>
      </c>
      <c r="E10" s="18">
        <f>+E11+E13+E15+E17</f>
        <v>4129810</v>
      </c>
      <c r="F10" s="18">
        <f>+F11+F13+F15+F17</f>
        <v>4057000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f>SUM(C10:N10)</f>
        <v>16774698.039999999</v>
      </c>
    </row>
    <row r="11" spans="1:17" s="3" customFormat="1" ht="18" customHeight="1" x14ac:dyDescent="0.2">
      <c r="A11" s="5" t="s">
        <v>17</v>
      </c>
      <c r="B11" s="5" t="s">
        <v>18</v>
      </c>
      <c r="C11" s="6">
        <v>0</v>
      </c>
      <c r="D11" s="6">
        <v>5745200</v>
      </c>
      <c r="E11" s="6">
        <f>E12</f>
        <v>2906310</v>
      </c>
      <c r="F11" s="6">
        <f>F12</f>
        <v>2812000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f>SUM(C11:N11)</f>
        <v>11463510</v>
      </c>
    </row>
    <row r="12" spans="1:17" s="3" customFormat="1" ht="18" customHeight="1" x14ac:dyDescent="0.2">
      <c r="A12" s="5" t="s">
        <v>19</v>
      </c>
      <c r="B12" s="5" t="s">
        <v>20</v>
      </c>
      <c r="C12" s="6">
        <v>0</v>
      </c>
      <c r="D12" s="6">
        <v>5745200</v>
      </c>
      <c r="E12" s="6">
        <v>2906310</v>
      </c>
      <c r="F12" s="18">
        <v>2812000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f t="shared" ref="O12:O34" si="2">SUM(C12:N12)</f>
        <v>11463510</v>
      </c>
    </row>
    <row r="13" spans="1:17" s="3" customFormat="1" ht="18" customHeight="1" x14ac:dyDescent="0.2">
      <c r="A13" s="5" t="s">
        <v>21</v>
      </c>
      <c r="B13" s="5" t="s">
        <v>22</v>
      </c>
      <c r="C13" s="6">
        <v>0</v>
      </c>
      <c r="D13" s="6">
        <v>2655000</v>
      </c>
      <c r="E13" s="6">
        <f>E14</f>
        <v>1223500</v>
      </c>
      <c r="F13" s="18">
        <f>F14</f>
        <v>1245000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f t="shared" si="2"/>
        <v>5123500</v>
      </c>
    </row>
    <row r="14" spans="1:17" s="3" customFormat="1" ht="18" customHeight="1" x14ac:dyDescent="0.2">
      <c r="A14" s="5" t="s">
        <v>23</v>
      </c>
      <c r="B14" s="5" t="s">
        <v>24</v>
      </c>
      <c r="C14" s="6">
        <v>0</v>
      </c>
      <c r="D14" s="6">
        <v>2655000</v>
      </c>
      <c r="E14" s="6">
        <v>1223500</v>
      </c>
      <c r="F14" s="18">
        <v>1245000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f t="shared" si="2"/>
        <v>5123500</v>
      </c>
    </row>
    <row r="15" spans="1:17" s="3" customFormat="1" ht="18" customHeight="1" x14ac:dyDescent="0.2">
      <c r="A15" s="5" t="s">
        <v>25</v>
      </c>
      <c r="B15" s="5" t="s">
        <v>26</v>
      </c>
      <c r="C15" s="7">
        <v>0</v>
      </c>
      <c r="D15" s="7">
        <v>0</v>
      </c>
      <c r="E15" s="7">
        <f>E16</f>
        <v>0</v>
      </c>
      <c r="F15" s="26">
        <f>F16</f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6">
        <f t="shared" si="2"/>
        <v>0</v>
      </c>
    </row>
    <row r="16" spans="1:17" s="3" customFormat="1" ht="18" customHeight="1" x14ac:dyDescent="0.2">
      <c r="A16" s="5" t="s">
        <v>27</v>
      </c>
      <c r="B16" s="5" t="s">
        <v>28</v>
      </c>
      <c r="C16" s="7">
        <v>0</v>
      </c>
      <c r="D16" s="7">
        <v>0</v>
      </c>
      <c r="E16" s="7">
        <v>0</v>
      </c>
      <c r="F16" s="26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6">
        <f t="shared" si="2"/>
        <v>0</v>
      </c>
    </row>
    <row r="17" spans="1:15" s="3" customFormat="1" ht="18" customHeight="1" x14ac:dyDescent="0.2">
      <c r="A17" s="5" t="s">
        <v>29</v>
      </c>
      <c r="B17" s="5" t="s">
        <v>30</v>
      </c>
      <c r="C17" s="7">
        <v>0</v>
      </c>
      <c r="D17" s="6">
        <f>+D18+D19</f>
        <v>187688.04</v>
      </c>
      <c r="E17" s="7">
        <v>0</v>
      </c>
      <c r="F17" s="26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6">
        <f t="shared" si="2"/>
        <v>187688.04</v>
      </c>
    </row>
    <row r="18" spans="1:15" s="3" customFormat="1" ht="18" customHeight="1" x14ac:dyDescent="0.2">
      <c r="A18" s="5" t="s">
        <v>31</v>
      </c>
      <c r="B18" s="5" t="s">
        <v>32</v>
      </c>
      <c r="C18" s="7">
        <v>0</v>
      </c>
      <c r="D18" s="6">
        <v>160000</v>
      </c>
      <c r="E18" s="7">
        <v>0</v>
      </c>
      <c r="F18" s="26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6">
        <f t="shared" si="2"/>
        <v>160000</v>
      </c>
    </row>
    <row r="19" spans="1:15" s="3" customFormat="1" ht="18" customHeight="1" x14ac:dyDescent="0.2">
      <c r="A19" s="5" t="s">
        <v>33</v>
      </c>
      <c r="B19" s="5" t="s">
        <v>34</v>
      </c>
      <c r="C19" s="7">
        <v>0</v>
      </c>
      <c r="D19" s="6">
        <v>27688.04</v>
      </c>
      <c r="E19" s="7">
        <v>0</v>
      </c>
      <c r="F19" s="26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6">
        <f t="shared" si="2"/>
        <v>27688.04</v>
      </c>
    </row>
    <row r="20" spans="1:15" s="3" customFormat="1" ht="18" customHeight="1" x14ac:dyDescent="0.2">
      <c r="A20" s="5" t="s">
        <v>35</v>
      </c>
      <c r="B20" s="5" t="s">
        <v>36</v>
      </c>
      <c r="C20" s="6">
        <v>0</v>
      </c>
      <c r="D20" s="18">
        <f>D21</f>
        <v>3192000</v>
      </c>
      <c r="E20" s="18">
        <f>E21</f>
        <v>1923000</v>
      </c>
      <c r="F20" s="18">
        <f>F21</f>
        <v>1925000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6">
        <f t="shared" si="2"/>
        <v>7040000</v>
      </c>
    </row>
    <row r="21" spans="1:15" s="3" customFormat="1" ht="18" customHeight="1" x14ac:dyDescent="0.2">
      <c r="A21" s="5" t="s">
        <v>37</v>
      </c>
      <c r="B21" s="5" t="s">
        <v>38</v>
      </c>
      <c r="C21" s="6">
        <v>0</v>
      </c>
      <c r="D21" s="6">
        <f>+D22+D23+D24+D25+D26+D27</f>
        <v>3192000</v>
      </c>
      <c r="E21" s="6">
        <f>+E22+E23+E24+E25+E26+E27</f>
        <v>1923000</v>
      </c>
      <c r="F21" s="18">
        <f>F22+F23</f>
        <v>1925000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6">
        <f t="shared" si="2"/>
        <v>7040000</v>
      </c>
    </row>
    <row r="22" spans="1:15" s="3" customFormat="1" ht="18" customHeight="1" x14ac:dyDescent="0.2">
      <c r="A22" s="5" t="s">
        <v>39</v>
      </c>
      <c r="B22" s="5" t="s">
        <v>40</v>
      </c>
      <c r="C22" s="6">
        <v>0</v>
      </c>
      <c r="D22" s="6">
        <v>1358000</v>
      </c>
      <c r="E22" s="6">
        <v>778000</v>
      </c>
      <c r="F22" s="18">
        <v>768000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6">
        <f t="shared" si="2"/>
        <v>2904000</v>
      </c>
    </row>
    <row r="23" spans="1:15" s="3" customFormat="1" ht="18" customHeight="1" x14ac:dyDescent="0.2">
      <c r="A23" s="5" t="s">
        <v>41</v>
      </c>
      <c r="B23" s="5" t="s">
        <v>42</v>
      </c>
      <c r="C23" s="6">
        <v>0</v>
      </c>
      <c r="D23" s="6">
        <v>1834000</v>
      </c>
      <c r="E23" s="6">
        <v>1145000</v>
      </c>
      <c r="F23" s="18">
        <v>1157000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6">
        <f t="shared" si="2"/>
        <v>4136000</v>
      </c>
    </row>
    <row r="24" spans="1:15" s="3" customFormat="1" ht="18" customHeight="1" x14ac:dyDescent="0.2">
      <c r="A24" s="5" t="s">
        <v>43</v>
      </c>
      <c r="B24" s="5" t="s">
        <v>44</v>
      </c>
      <c r="C24" s="7">
        <v>0</v>
      </c>
      <c r="D24" s="7">
        <v>0</v>
      </c>
      <c r="E24" s="7">
        <v>0</v>
      </c>
      <c r="F24" s="26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6">
        <f t="shared" si="2"/>
        <v>0</v>
      </c>
    </row>
    <row r="25" spans="1:15" s="3" customFormat="1" ht="18" customHeight="1" x14ac:dyDescent="0.2">
      <c r="A25" s="5" t="s">
        <v>45</v>
      </c>
      <c r="B25" s="5" t="s">
        <v>46</v>
      </c>
      <c r="C25" s="7">
        <v>0</v>
      </c>
      <c r="D25" s="7">
        <v>0</v>
      </c>
      <c r="E25" s="7">
        <v>0</v>
      </c>
      <c r="F25" s="26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6">
        <f t="shared" si="2"/>
        <v>0</v>
      </c>
    </row>
    <row r="26" spans="1:15" s="3" customFormat="1" ht="30.75" customHeight="1" x14ac:dyDescent="0.2">
      <c r="A26" s="5" t="s">
        <v>47</v>
      </c>
      <c r="B26" s="5" t="s">
        <v>48</v>
      </c>
      <c r="C26" s="7">
        <v>0</v>
      </c>
      <c r="D26" s="7">
        <v>0</v>
      </c>
      <c r="E26" s="7">
        <v>0</v>
      </c>
      <c r="F26" s="26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6">
        <f t="shared" si="2"/>
        <v>0</v>
      </c>
    </row>
    <row r="27" spans="1:15" s="3" customFormat="1" ht="18" customHeight="1" x14ac:dyDescent="0.2">
      <c r="A27" s="5" t="s">
        <v>250</v>
      </c>
      <c r="B27" s="5" t="s">
        <v>251</v>
      </c>
      <c r="C27" s="7">
        <v>0</v>
      </c>
      <c r="D27" s="7">
        <v>0</v>
      </c>
      <c r="E27" s="7">
        <v>0</v>
      </c>
      <c r="F27" s="26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6">
        <f t="shared" si="2"/>
        <v>0</v>
      </c>
    </row>
    <row r="28" spans="1:15" s="3" customFormat="1" ht="18" customHeight="1" x14ac:dyDescent="0.2">
      <c r="A28" s="5" t="s">
        <v>49</v>
      </c>
      <c r="B28" s="5" t="s">
        <v>50</v>
      </c>
      <c r="C28" s="6">
        <v>0</v>
      </c>
      <c r="D28" s="6">
        <f>+D29+D31+D33</f>
        <v>1275524.8</v>
      </c>
      <c r="E28" s="6">
        <f>+E29+E31+E33</f>
        <v>626366.98</v>
      </c>
      <c r="F28" s="18">
        <f>+F29+F31+F33</f>
        <v>617768.75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6">
        <f t="shared" si="2"/>
        <v>2519660.5300000003</v>
      </c>
    </row>
    <row r="29" spans="1:15" s="3" customFormat="1" ht="18" customHeight="1" x14ac:dyDescent="0.2">
      <c r="A29" s="5" t="s">
        <v>51</v>
      </c>
      <c r="B29" s="5" t="s">
        <v>52</v>
      </c>
      <c r="C29" s="6">
        <v>0</v>
      </c>
      <c r="D29" s="6">
        <f>D30</f>
        <v>592529.02</v>
      </c>
      <c r="E29" s="6">
        <f>E30</f>
        <v>291280.95</v>
      </c>
      <c r="F29" s="18">
        <f>F30</f>
        <v>287641.3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6">
        <f t="shared" si="2"/>
        <v>1171451.27</v>
      </c>
    </row>
    <row r="30" spans="1:15" s="3" customFormat="1" ht="18" customHeight="1" x14ac:dyDescent="0.2">
      <c r="A30" s="5" t="s">
        <v>53</v>
      </c>
      <c r="B30" s="5" t="s">
        <v>52</v>
      </c>
      <c r="C30" s="6">
        <v>0</v>
      </c>
      <c r="D30" s="6">
        <v>592529.02</v>
      </c>
      <c r="E30" s="6">
        <v>291280.95</v>
      </c>
      <c r="F30" s="18">
        <v>287641.3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6">
        <f t="shared" si="2"/>
        <v>1171451.27</v>
      </c>
    </row>
    <row r="31" spans="1:15" s="3" customFormat="1" ht="18" customHeight="1" x14ac:dyDescent="0.2">
      <c r="A31" s="5" t="s">
        <v>54</v>
      </c>
      <c r="B31" s="5" t="s">
        <v>55</v>
      </c>
      <c r="C31" s="6">
        <v>0</v>
      </c>
      <c r="D31" s="6">
        <f>D32</f>
        <v>596414.28</v>
      </c>
      <c r="E31" s="6">
        <f>E32</f>
        <v>293216.51</v>
      </c>
      <c r="F31" s="18">
        <f>F32</f>
        <v>288047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6">
        <f t="shared" si="2"/>
        <v>1177677.79</v>
      </c>
    </row>
    <row r="32" spans="1:15" s="3" customFormat="1" ht="18" customHeight="1" x14ac:dyDescent="0.2">
      <c r="A32" s="5" t="s">
        <v>56</v>
      </c>
      <c r="B32" s="5" t="s">
        <v>55</v>
      </c>
      <c r="C32" s="6">
        <v>0</v>
      </c>
      <c r="D32" s="6">
        <v>596414.28</v>
      </c>
      <c r="E32" s="6">
        <v>293216.51</v>
      </c>
      <c r="F32" s="18">
        <v>288047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6">
        <f t="shared" si="2"/>
        <v>1177677.79</v>
      </c>
    </row>
    <row r="33" spans="1:15" s="3" customFormat="1" ht="18" customHeight="1" x14ac:dyDescent="0.2">
      <c r="A33" s="5" t="s">
        <v>57</v>
      </c>
      <c r="B33" s="5" t="s">
        <v>58</v>
      </c>
      <c r="C33" s="6">
        <v>0</v>
      </c>
      <c r="D33" s="6">
        <f>D34</f>
        <v>86581.5</v>
      </c>
      <c r="E33" s="6">
        <f>E34</f>
        <v>41869.519999999997</v>
      </c>
      <c r="F33" s="18">
        <f>F34</f>
        <v>42080.45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6">
        <f t="shared" si="2"/>
        <v>170531.46999999997</v>
      </c>
    </row>
    <row r="34" spans="1:15" s="3" customFormat="1" ht="18" customHeight="1" x14ac:dyDescent="0.2">
      <c r="A34" s="5" t="s">
        <v>59</v>
      </c>
      <c r="B34" s="5" t="s">
        <v>58</v>
      </c>
      <c r="C34" s="6">
        <v>0</v>
      </c>
      <c r="D34" s="6">
        <v>86581.5</v>
      </c>
      <c r="E34" s="6">
        <v>41869.519999999997</v>
      </c>
      <c r="F34" s="18">
        <v>42080.45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6">
        <f t="shared" si="2"/>
        <v>170531.46999999997</v>
      </c>
    </row>
    <row r="35" spans="1:15" s="3" customFormat="1" ht="18" customHeight="1" x14ac:dyDescent="0.2">
      <c r="A35" s="14">
        <v>2.2000000000000002</v>
      </c>
      <c r="B35" s="8" t="s">
        <v>60</v>
      </c>
      <c r="C35" s="4">
        <f t="shared" ref="C35:D35" si="3">+C36+C47+C50+C53+C56+C61+C67+C74</f>
        <v>408630.26</v>
      </c>
      <c r="D35" s="4">
        <f t="shared" si="3"/>
        <v>137766.64000000001</v>
      </c>
      <c r="E35" s="4">
        <f t="shared" ref="E35" si="4">+E36+E47+E50+E53+E56+E61+E67+E74</f>
        <v>184693.41999999998</v>
      </c>
      <c r="F35" s="27">
        <f>F36+F47+F50+F53+F56+F61</f>
        <v>266438.91000000003</v>
      </c>
      <c r="G35" s="4">
        <f t="shared" ref="G35" si="5">+G36+G47+G50+G53+G56+G61+G67+G74</f>
        <v>0</v>
      </c>
      <c r="H35" s="4">
        <f t="shared" ref="H35" si="6">+H36+H47+H50+H53+H56+H61+H67+H74</f>
        <v>0</v>
      </c>
      <c r="I35" s="4">
        <f t="shared" ref="I35" si="7">+I36+I47+I50+I53+I56+I61+I67+I74</f>
        <v>0</v>
      </c>
      <c r="J35" s="4">
        <f t="shared" ref="J35" si="8">+J36+J47+J50+J53+J56+J61+J67+J74</f>
        <v>0</v>
      </c>
      <c r="K35" s="4">
        <f t="shared" ref="K35" si="9">+K36+K47+K50+K53+K56+K61+K67+K74</f>
        <v>0</v>
      </c>
      <c r="L35" s="4">
        <f t="shared" ref="L35" si="10">+L36+L47+L50+L53+L56+L61+L67+L74</f>
        <v>0</v>
      </c>
      <c r="M35" s="4">
        <f t="shared" ref="M35" si="11">+M36+M47+M50+M53+M56+M61+M67+M74</f>
        <v>0</v>
      </c>
      <c r="N35" s="4">
        <f t="shared" ref="N35" si="12">+N36+N47+N50+N53+N56+N61+N67+N74</f>
        <v>0</v>
      </c>
      <c r="O35" s="4">
        <f>SUM(C35:N35)</f>
        <v>997529.2300000001</v>
      </c>
    </row>
    <row r="36" spans="1:15" s="3" customFormat="1" ht="18" customHeight="1" x14ac:dyDescent="0.2">
      <c r="A36" s="5" t="s">
        <v>61</v>
      </c>
      <c r="B36" s="5" t="s">
        <v>62</v>
      </c>
      <c r="C36" s="6">
        <f>+C37+C39+C41+C43+C45</f>
        <v>170742.76</v>
      </c>
      <c r="D36" s="6">
        <f>D37+D39+D41+D43+D45</f>
        <v>137766.64000000001</v>
      </c>
      <c r="E36" s="6">
        <f>E37+E39+E41+E43+E45</f>
        <v>104317.42</v>
      </c>
      <c r="F36" s="18">
        <f>F37+F39+F41+F43+F45</f>
        <v>101440.19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6">
        <f t="shared" ref="O36:O95" si="13">SUM(C36:N36)</f>
        <v>514267.01</v>
      </c>
    </row>
    <row r="37" spans="1:15" s="3" customFormat="1" ht="18" customHeight="1" x14ac:dyDescent="0.2">
      <c r="A37" s="5" t="s">
        <v>63</v>
      </c>
      <c r="B37" s="5" t="s">
        <v>64</v>
      </c>
      <c r="C37" s="6">
        <v>119598.59</v>
      </c>
      <c r="D37" s="6">
        <f>D38</f>
        <v>84281.31</v>
      </c>
      <c r="E37" s="6">
        <f>E38</f>
        <v>46871.29</v>
      </c>
      <c r="F37" s="18">
        <f>F38</f>
        <v>45308.74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6">
        <f t="shared" si="13"/>
        <v>296059.93</v>
      </c>
    </row>
    <row r="38" spans="1:15" s="3" customFormat="1" ht="18" customHeight="1" x14ac:dyDescent="0.2">
      <c r="A38" s="5" t="s">
        <v>65</v>
      </c>
      <c r="B38" s="5" t="s">
        <v>64</v>
      </c>
      <c r="C38" s="6">
        <v>119598.59</v>
      </c>
      <c r="D38" s="6">
        <v>84281.31</v>
      </c>
      <c r="E38" s="6">
        <v>46871.29</v>
      </c>
      <c r="F38" s="18">
        <v>45308.74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6">
        <f t="shared" si="13"/>
        <v>296059.93</v>
      </c>
    </row>
    <row r="39" spans="1:15" s="3" customFormat="1" ht="18" customHeight="1" x14ac:dyDescent="0.2">
      <c r="A39" s="5" t="s">
        <v>66</v>
      </c>
      <c r="B39" s="5" t="s">
        <v>67</v>
      </c>
      <c r="C39" s="6">
        <v>4970.3500000000004</v>
      </c>
      <c r="D39" s="6">
        <f>D40</f>
        <v>4970.3500000000004</v>
      </c>
      <c r="E39" s="6">
        <f>E40</f>
        <v>5115.1099999999997</v>
      </c>
      <c r="F39" s="18">
        <f>F40</f>
        <v>4970.3500000000004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6">
        <f t="shared" si="13"/>
        <v>20026.160000000003</v>
      </c>
    </row>
    <row r="40" spans="1:15" s="3" customFormat="1" ht="18" customHeight="1" x14ac:dyDescent="0.2">
      <c r="A40" s="5" t="s">
        <v>68</v>
      </c>
      <c r="B40" s="5" t="s">
        <v>67</v>
      </c>
      <c r="C40" s="6">
        <v>4970.3500000000004</v>
      </c>
      <c r="D40" s="6">
        <v>4970.3500000000004</v>
      </c>
      <c r="E40" s="6">
        <v>5115.1099999999997</v>
      </c>
      <c r="F40" s="18">
        <v>4970.3500000000004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6">
        <f t="shared" si="13"/>
        <v>20026.160000000003</v>
      </c>
    </row>
    <row r="41" spans="1:15" s="3" customFormat="1" ht="18" customHeight="1" x14ac:dyDescent="0.2">
      <c r="A41" s="5" t="s">
        <v>69</v>
      </c>
      <c r="B41" s="5" t="s">
        <v>70</v>
      </c>
      <c r="C41" s="6">
        <f>+C42</f>
        <v>45171.82</v>
      </c>
      <c r="D41" s="6">
        <f>D42</f>
        <v>47498.98</v>
      </c>
      <c r="E41" s="6">
        <f>E42</f>
        <v>49591.62</v>
      </c>
      <c r="F41" s="18">
        <f>F42</f>
        <v>51161.1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6">
        <f t="shared" si="13"/>
        <v>193423.52000000002</v>
      </c>
    </row>
    <row r="42" spans="1:15" s="3" customFormat="1" ht="18" customHeight="1" x14ac:dyDescent="0.2">
      <c r="A42" s="5" t="s">
        <v>71</v>
      </c>
      <c r="B42" s="5" t="s">
        <v>72</v>
      </c>
      <c r="C42" s="6">
        <v>45171.82</v>
      </c>
      <c r="D42" s="6">
        <v>47498.98</v>
      </c>
      <c r="E42" s="6">
        <v>49591.62</v>
      </c>
      <c r="F42" s="18">
        <v>51161.1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6">
        <f t="shared" si="13"/>
        <v>193423.52000000002</v>
      </c>
    </row>
    <row r="43" spans="1:15" s="3" customFormat="1" ht="18" customHeight="1" x14ac:dyDescent="0.2">
      <c r="A43" s="5" t="s">
        <v>73</v>
      </c>
      <c r="B43" s="5" t="s">
        <v>74</v>
      </c>
      <c r="C43" s="6">
        <f>+C44</f>
        <v>1002</v>
      </c>
      <c r="D43" s="6">
        <f>D44</f>
        <v>0</v>
      </c>
      <c r="E43" s="6">
        <f>E44</f>
        <v>2204.4</v>
      </c>
      <c r="F43" s="18">
        <f>F44</f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6">
        <f t="shared" si="13"/>
        <v>3206.4</v>
      </c>
    </row>
    <row r="44" spans="1:15" s="3" customFormat="1" ht="18" customHeight="1" x14ac:dyDescent="0.2">
      <c r="A44" s="5" t="s">
        <v>232</v>
      </c>
      <c r="B44" s="5" t="s">
        <v>74</v>
      </c>
      <c r="C44" s="6">
        <v>1002</v>
      </c>
      <c r="D44" s="6">
        <v>0</v>
      </c>
      <c r="E44" s="6">
        <v>2204.4</v>
      </c>
      <c r="F44" s="18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6">
        <f t="shared" si="13"/>
        <v>3206.4</v>
      </c>
    </row>
    <row r="45" spans="1:15" s="3" customFormat="1" ht="18" customHeight="1" x14ac:dyDescent="0.2">
      <c r="A45" s="5" t="s">
        <v>231</v>
      </c>
      <c r="B45" s="5" t="s">
        <v>217</v>
      </c>
      <c r="C45" s="7">
        <v>0</v>
      </c>
      <c r="D45" s="6">
        <f>D46</f>
        <v>1016</v>
      </c>
      <c r="E45" s="6">
        <f>E46</f>
        <v>535</v>
      </c>
      <c r="F45" s="18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6">
        <f t="shared" si="13"/>
        <v>1551</v>
      </c>
    </row>
    <row r="46" spans="1:15" s="3" customFormat="1" ht="18" customHeight="1" x14ac:dyDescent="0.2">
      <c r="A46" s="5" t="s">
        <v>230</v>
      </c>
      <c r="B46" s="5" t="s">
        <v>217</v>
      </c>
      <c r="C46" s="7">
        <v>0</v>
      </c>
      <c r="D46" s="6">
        <v>1016</v>
      </c>
      <c r="E46" s="6">
        <v>535</v>
      </c>
      <c r="F46" s="18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6">
        <f t="shared" si="13"/>
        <v>1551</v>
      </c>
    </row>
    <row r="47" spans="1:15" s="3" customFormat="1" ht="18" customHeight="1" x14ac:dyDescent="0.2">
      <c r="A47" s="5" t="s">
        <v>229</v>
      </c>
      <c r="B47" s="5" t="s">
        <v>218</v>
      </c>
      <c r="C47" s="7">
        <v>0</v>
      </c>
      <c r="D47" s="6">
        <v>0</v>
      </c>
      <c r="E47" s="7">
        <v>0</v>
      </c>
      <c r="F47" s="26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6">
        <f t="shared" si="13"/>
        <v>0</v>
      </c>
    </row>
    <row r="48" spans="1:15" s="3" customFormat="1" ht="18" customHeight="1" x14ac:dyDescent="0.2">
      <c r="A48" s="5" t="s">
        <v>228</v>
      </c>
      <c r="B48" s="5" t="s">
        <v>219</v>
      </c>
      <c r="C48" s="7">
        <v>0</v>
      </c>
      <c r="D48" s="6">
        <v>0</v>
      </c>
      <c r="E48" s="7">
        <v>0</v>
      </c>
      <c r="F48" s="26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6">
        <f t="shared" si="13"/>
        <v>0</v>
      </c>
    </row>
    <row r="49" spans="1:15" s="3" customFormat="1" ht="18" customHeight="1" x14ac:dyDescent="0.2">
      <c r="A49" s="5" t="s">
        <v>227</v>
      </c>
      <c r="B49" s="5" t="s">
        <v>219</v>
      </c>
      <c r="C49" s="7">
        <v>0</v>
      </c>
      <c r="D49" s="6">
        <v>0</v>
      </c>
      <c r="E49" s="7">
        <v>0</v>
      </c>
      <c r="F49" s="26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6">
        <f t="shared" si="13"/>
        <v>0</v>
      </c>
    </row>
    <row r="50" spans="1:15" s="3" customFormat="1" ht="18" customHeight="1" x14ac:dyDescent="0.2">
      <c r="A50" s="5" t="s">
        <v>226</v>
      </c>
      <c r="B50" s="5" t="s">
        <v>220</v>
      </c>
      <c r="C50" s="6">
        <f>+C51</f>
        <v>237887.5</v>
      </c>
      <c r="D50" s="6">
        <f>D51</f>
        <v>0</v>
      </c>
      <c r="E50" s="7">
        <v>0</v>
      </c>
      <c r="F50" s="26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6">
        <f t="shared" si="13"/>
        <v>237887.5</v>
      </c>
    </row>
    <row r="51" spans="1:15" s="3" customFormat="1" ht="18" customHeight="1" x14ac:dyDescent="0.2">
      <c r="A51" s="5" t="s">
        <v>225</v>
      </c>
      <c r="B51" s="5" t="s">
        <v>221</v>
      </c>
      <c r="C51" s="6">
        <f>+C52</f>
        <v>237887.5</v>
      </c>
      <c r="D51" s="6">
        <f>D52</f>
        <v>0</v>
      </c>
      <c r="E51" s="7">
        <v>0</v>
      </c>
      <c r="F51" s="26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6">
        <f t="shared" si="13"/>
        <v>237887.5</v>
      </c>
    </row>
    <row r="52" spans="1:15" s="3" customFormat="1" ht="18" customHeight="1" x14ac:dyDescent="0.2">
      <c r="A52" s="5" t="s">
        <v>224</v>
      </c>
      <c r="B52" s="5" t="s">
        <v>221</v>
      </c>
      <c r="C52" s="6">
        <v>237887.5</v>
      </c>
      <c r="D52" s="6">
        <v>0</v>
      </c>
      <c r="E52" s="7">
        <v>0</v>
      </c>
      <c r="F52" s="26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6">
        <f t="shared" si="13"/>
        <v>237887.5</v>
      </c>
    </row>
    <row r="53" spans="1:15" s="3" customFormat="1" ht="18" customHeight="1" x14ac:dyDescent="0.2">
      <c r="A53" s="5" t="s">
        <v>223</v>
      </c>
      <c r="B53" s="5" t="s">
        <v>222</v>
      </c>
      <c r="C53" s="7">
        <v>0</v>
      </c>
      <c r="D53" s="7">
        <v>0</v>
      </c>
      <c r="E53" s="7">
        <v>0</v>
      </c>
      <c r="F53" s="26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6">
        <f t="shared" si="13"/>
        <v>0</v>
      </c>
    </row>
    <row r="54" spans="1:15" s="3" customFormat="1" ht="18" customHeight="1" x14ac:dyDescent="0.2">
      <c r="A54" s="5" t="s">
        <v>75</v>
      </c>
      <c r="B54" s="5" t="s">
        <v>76</v>
      </c>
      <c r="C54" s="7">
        <v>0</v>
      </c>
      <c r="D54" s="7">
        <v>0</v>
      </c>
      <c r="E54" s="7">
        <v>0</v>
      </c>
      <c r="F54" s="26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6">
        <f t="shared" si="13"/>
        <v>0</v>
      </c>
    </row>
    <row r="55" spans="1:15" s="3" customFormat="1" ht="18" customHeight="1" x14ac:dyDescent="0.2">
      <c r="A55" s="5" t="s">
        <v>77</v>
      </c>
      <c r="B55" s="5" t="s">
        <v>76</v>
      </c>
      <c r="C55" s="7">
        <v>0</v>
      </c>
      <c r="D55" s="7">
        <v>0</v>
      </c>
      <c r="E55" s="7">
        <v>0</v>
      </c>
      <c r="F55" s="26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6">
        <f t="shared" si="13"/>
        <v>0</v>
      </c>
    </row>
    <row r="56" spans="1:15" s="3" customFormat="1" ht="18" customHeight="1" x14ac:dyDescent="0.2">
      <c r="A56" s="5" t="s">
        <v>78</v>
      </c>
      <c r="B56" s="5" t="s">
        <v>79</v>
      </c>
      <c r="C56" s="6">
        <f>+C57+C59</f>
        <v>0</v>
      </c>
      <c r="D56" s="7">
        <v>0</v>
      </c>
      <c r="E56" s="19">
        <f>E57+E59</f>
        <v>80376</v>
      </c>
      <c r="F56" s="28">
        <f>F57+F59</f>
        <v>40188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6">
        <f t="shared" si="13"/>
        <v>120564</v>
      </c>
    </row>
    <row r="57" spans="1:15" s="3" customFormat="1" ht="18" customHeight="1" x14ac:dyDescent="0.2">
      <c r="A57" s="5" t="s">
        <v>80</v>
      </c>
      <c r="B57" s="5" t="s">
        <v>81</v>
      </c>
      <c r="C57" s="7">
        <v>0</v>
      </c>
      <c r="D57" s="7">
        <v>0</v>
      </c>
      <c r="E57" s="7">
        <v>0</v>
      </c>
      <c r="F57" s="26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6">
        <f t="shared" si="13"/>
        <v>0</v>
      </c>
    </row>
    <row r="58" spans="1:15" s="3" customFormat="1" ht="18" customHeight="1" x14ac:dyDescent="0.2">
      <c r="A58" s="5" t="s">
        <v>82</v>
      </c>
      <c r="B58" s="5" t="s">
        <v>81</v>
      </c>
      <c r="C58" s="7">
        <v>0</v>
      </c>
      <c r="D58" s="7">
        <v>0</v>
      </c>
      <c r="E58" s="7">
        <v>0</v>
      </c>
      <c r="F58" s="26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6">
        <f t="shared" si="13"/>
        <v>0</v>
      </c>
    </row>
    <row r="59" spans="1:15" s="3" customFormat="1" ht="18" customHeight="1" x14ac:dyDescent="0.2">
      <c r="A59" s="5" t="s">
        <v>83</v>
      </c>
      <c r="B59" s="5" t="s">
        <v>84</v>
      </c>
      <c r="C59" s="6">
        <f>+C60</f>
        <v>0</v>
      </c>
      <c r="D59" s="7">
        <v>0</v>
      </c>
      <c r="E59" s="19">
        <f>E60</f>
        <v>80376</v>
      </c>
      <c r="F59" s="28">
        <f>F60</f>
        <v>40188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6">
        <f t="shared" si="13"/>
        <v>120564</v>
      </c>
    </row>
    <row r="60" spans="1:15" s="3" customFormat="1" ht="18" customHeight="1" x14ac:dyDescent="0.2">
      <c r="A60" s="5" t="s">
        <v>85</v>
      </c>
      <c r="B60" s="5" t="s">
        <v>84</v>
      </c>
      <c r="C60" s="6">
        <v>0</v>
      </c>
      <c r="D60" s="7">
        <v>0</v>
      </c>
      <c r="E60" s="19">
        <v>80376</v>
      </c>
      <c r="F60" s="28">
        <v>40188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6">
        <f t="shared" si="13"/>
        <v>120564</v>
      </c>
    </row>
    <row r="61" spans="1:15" s="3" customFormat="1" ht="28.5" customHeight="1" x14ac:dyDescent="0.2">
      <c r="A61" s="5" t="s">
        <v>86</v>
      </c>
      <c r="B61" s="5" t="s">
        <v>87</v>
      </c>
      <c r="C61" s="7">
        <v>0</v>
      </c>
      <c r="D61" s="7">
        <v>0</v>
      </c>
      <c r="E61" s="7">
        <v>0</v>
      </c>
      <c r="F61" s="28">
        <f>F62</f>
        <v>124810.72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6">
        <f t="shared" si="13"/>
        <v>124810.72</v>
      </c>
    </row>
    <row r="62" spans="1:15" s="3" customFormat="1" ht="31.5" customHeight="1" x14ac:dyDescent="0.2">
      <c r="A62" s="5" t="s">
        <v>88</v>
      </c>
      <c r="B62" s="5" t="s">
        <v>89</v>
      </c>
      <c r="C62" s="7">
        <v>0</v>
      </c>
      <c r="D62" s="7">
        <v>0</v>
      </c>
      <c r="E62" s="7">
        <v>0</v>
      </c>
      <c r="F62" s="28">
        <f>F64+F65+F66</f>
        <v>124810.72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6">
        <f t="shared" si="13"/>
        <v>124810.72</v>
      </c>
    </row>
    <row r="63" spans="1:15" s="3" customFormat="1" ht="31.5" customHeight="1" x14ac:dyDescent="0.2">
      <c r="A63" s="5" t="s">
        <v>238</v>
      </c>
      <c r="B63" s="5" t="s">
        <v>239</v>
      </c>
      <c r="C63" s="7">
        <v>0</v>
      </c>
      <c r="D63" s="7">
        <v>0</v>
      </c>
      <c r="E63" s="7">
        <v>0</v>
      </c>
      <c r="F63" s="26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</row>
    <row r="64" spans="1:15" s="3" customFormat="1" ht="30" customHeight="1" x14ac:dyDescent="0.2">
      <c r="A64" s="5" t="s">
        <v>90</v>
      </c>
      <c r="B64" s="5" t="s">
        <v>91</v>
      </c>
      <c r="C64" s="7">
        <v>0</v>
      </c>
      <c r="D64" s="7">
        <v>0</v>
      </c>
      <c r="E64" s="7">
        <v>0</v>
      </c>
      <c r="F64" s="28">
        <v>66669.14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6">
        <f t="shared" si="13"/>
        <v>66669.14</v>
      </c>
    </row>
    <row r="65" spans="1:15" s="3" customFormat="1" ht="28.5" customHeight="1" x14ac:dyDescent="0.2">
      <c r="A65" s="5" t="s">
        <v>92</v>
      </c>
      <c r="B65" s="5" t="s">
        <v>93</v>
      </c>
      <c r="C65" s="7">
        <v>0</v>
      </c>
      <c r="D65" s="7">
        <v>0</v>
      </c>
      <c r="E65" s="7">
        <v>0</v>
      </c>
      <c r="F65" s="28">
        <v>22341.58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6">
        <f t="shared" si="13"/>
        <v>22341.58</v>
      </c>
    </row>
    <row r="66" spans="1:15" s="3" customFormat="1" ht="27.75" customHeight="1" x14ac:dyDescent="0.2">
      <c r="A66" s="5" t="s">
        <v>94</v>
      </c>
      <c r="B66" s="5" t="s">
        <v>95</v>
      </c>
      <c r="C66" s="7">
        <v>0</v>
      </c>
      <c r="D66" s="7">
        <v>0</v>
      </c>
      <c r="E66" s="7">
        <v>0</v>
      </c>
      <c r="F66" s="28">
        <v>35800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6">
        <f t="shared" si="13"/>
        <v>35800</v>
      </c>
    </row>
    <row r="67" spans="1:15" s="3" customFormat="1" ht="27.75" customHeight="1" x14ac:dyDescent="0.2">
      <c r="A67" s="5" t="s">
        <v>96</v>
      </c>
      <c r="B67" s="5" t="s">
        <v>97</v>
      </c>
      <c r="C67" s="7">
        <v>0</v>
      </c>
      <c r="D67" s="7">
        <v>0</v>
      </c>
      <c r="E67" s="7">
        <v>0</v>
      </c>
      <c r="F67" s="26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6">
        <f t="shared" si="13"/>
        <v>0</v>
      </c>
    </row>
    <row r="68" spans="1:15" s="3" customFormat="1" ht="18" customHeight="1" x14ac:dyDescent="0.2">
      <c r="A68" s="5" t="s">
        <v>98</v>
      </c>
      <c r="B68" s="5" t="s">
        <v>99</v>
      </c>
      <c r="C68" s="7">
        <v>0</v>
      </c>
      <c r="D68" s="7">
        <v>0</v>
      </c>
      <c r="E68" s="7">
        <v>0</v>
      </c>
      <c r="F68" s="26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6">
        <f t="shared" si="13"/>
        <v>0</v>
      </c>
    </row>
    <row r="69" spans="1:15" s="3" customFormat="1" ht="18" customHeight="1" x14ac:dyDescent="0.2">
      <c r="A69" s="5" t="s">
        <v>100</v>
      </c>
      <c r="B69" s="5" t="s">
        <v>101</v>
      </c>
      <c r="C69" s="7">
        <v>0</v>
      </c>
      <c r="D69" s="7">
        <v>0</v>
      </c>
      <c r="E69" s="7">
        <v>0</v>
      </c>
      <c r="F69" s="26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6">
        <f t="shared" si="13"/>
        <v>0</v>
      </c>
    </row>
    <row r="70" spans="1:15" s="3" customFormat="1" ht="18" customHeight="1" x14ac:dyDescent="0.2">
      <c r="A70" s="5" t="s">
        <v>102</v>
      </c>
      <c r="B70" s="5" t="s">
        <v>103</v>
      </c>
      <c r="C70" s="7">
        <v>0</v>
      </c>
      <c r="D70" s="7">
        <v>0</v>
      </c>
      <c r="E70" s="7">
        <v>0</v>
      </c>
      <c r="F70" s="26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6">
        <f t="shared" si="13"/>
        <v>0</v>
      </c>
    </row>
    <row r="71" spans="1:15" s="3" customFormat="1" ht="18" customHeight="1" x14ac:dyDescent="0.2">
      <c r="A71" s="5" t="s">
        <v>254</v>
      </c>
      <c r="B71" s="5" t="s">
        <v>252</v>
      </c>
      <c r="C71" s="7">
        <v>0</v>
      </c>
      <c r="D71" s="7">
        <v>0</v>
      </c>
      <c r="E71" s="7">
        <v>0</v>
      </c>
      <c r="F71" s="26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6">
        <f t="shared" ref="O71" si="14">SUM(C71:N71)</f>
        <v>0</v>
      </c>
    </row>
    <row r="72" spans="1:15" s="3" customFormat="1" ht="18" customHeight="1" x14ac:dyDescent="0.2">
      <c r="A72" s="5" t="s">
        <v>104</v>
      </c>
      <c r="B72" s="5" t="s">
        <v>105</v>
      </c>
      <c r="C72" s="7">
        <v>0</v>
      </c>
      <c r="D72" s="7">
        <v>0</v>
      </c>
      <c r="E72" s="7">
        <v>0</v>
      </c>
      <c r="F72" s="26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6">
        <f t="shared" si="13"/>
        <v>0</v>
      </c>
    </row>
    <row r="73" spans="1:15" s="3" customFormat="1" ht="18" customHeight="1" x14ac:dyDescent="0.2">
      <c r="A73" s="5" t="s">
        <v>253</v>
      </c>
      <c r="B73" s="5" t="s">
        <v>255</v>
      </c>
      <c r="C73" s="7">
        <v>0</v>
      </c>
      <c r="D73" s="7">
        <v>0</v>
      </c>
      <c r="E73" s="7">
        <v>0</v>
      </c>
      <c r="F73" s="26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6">
        <f t="shared" si="13"/>
        <v>0</v>
      </c>
    </row>
    <row r="74" spans="1:15" s="3" customFormat="1" ht="18" customHeight="1" x14ac:dyDescent="0.2">
      <c r="A74" s="5" t="s">
        <v>106</v>
      </c>
      <c r="B74" s="5" t="s">
        <v>107</v>
      </c>
      <c r="C74" s="7">
        <v>0</v>
      </c>
      <c r="D74" s="7">
        <v>0</v>
      </c>
      <c r="E74" s="7">
        <v>0</v>
      </c>
      <c r="F74" s="26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6">
        <f t="shared" si="13"/>
        <v>0</v>
      </c>
    </row>
    <row r="75" spans="1:15" s="3" customFormat="1" ht="18" customHeight="1" x14ac:dyDescent="0.2">
      <c r="A75" s="5" t="s">
        <v>108</v>
      </c>
      <c r="B75" s="5" t="s">
        <v>109</v>
      </c>
      <c r="C75" s="7">
        <v>0</v>
      </c>
      <c r="D75" s="7">
        <v>0</v>
      </c>
      <c r="E75" s="7">
        <v>0</v>
      </c>
      <c r="F75" s="26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6">
        <f t="shared" si="13"/>
        <v>0</v>
      </c>
    </row>
    <row r="76" spans="1:15" s="3" customFormat="1" ht="18" customHeight="1" x14ac:dyDescent="0.2">
      <c r="A76" s="5" t="s">
        <v>110</v>
      </c>
      <c r="B76" s="5" t="s">
        <v>109</v>
      </c>
      <c r="C76" s="7">
        <v>0</v>
      </c>
      <c r="D76" s="7">
        <v>0</v>
      </c>
      <c r="E76" s="7">
        <v>0</v>
      </c>
      <c r="F76" s="26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6">
        <f t="shared" si="13"/>
        <v>0</v>
      </c>
    </row>
    <row r="77" spans="1:15" s="3" customFormat="1" ht="18" customHeight="1" x14ac:dyDescent="0.2">
      <c r="A77" s="5" t="s">
        <v>111</v>
      </c>
      <c r="B77" s="5" t="s">
        <v>112</v>
      </c>
      <c r="C77" s="7">
        <v>0</v>
      </c>
      <c r="D77" s="7">
        <v>0</v>
      </c>
      <c r="E77" s="7">
        <v>0</v>
      </c>
      <c r="F77" s="26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6">
        <f t="shared" si="13"/>
        <v>0</v>
      </c>
    </row>
    <row r="78" spans="1:15" s="3" customFormat="1" ht="18" customHeight="1" x14ac:dyDescent="0.2">
      <c r="A78" s="5" t="s">
        <v>113</v>
      </c>
      <c r="B78" s="5" t="s">
        <v>114</v>
      </c>
      <c r="C78" s="7">
        <v>0</v>
      </c>
      <c r="D78" s="7">
        <v>0</v>
      </c>
      <c r="E78" s="7">
        <v>0</v>
      </c>
      <c r="F78" s="26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6">
        <f t="shared" si="13"/>
        <v>0</v>
      </c>
    </row>
    <row r="79" spans="1:15" s="3" customFormat="1" ht="18" customHeight="1" x14ac:dyDescent="0.2">
      <c r="A79" s="14">
        <v>2.2999999999999998</v>
      </c>
      <c r="B79" s="8" t="s">
        <v>235</v>
      </c>
      <c r="C79" s="4">
        <f t="shared" ref="C79:D79" si="15">+C80+C85+C92+C99+C102+C107+C115</f>
        <v>0</v>
      </c>
      <c r="D79" s="4">
        <f t="shared" si="15"/>
        <v>0</v>
      </c>
      <c r="E79" s="4">
        <f t="shared" ref="E79:N79" si="16">+E80+E85+E92+E99+E102+E107+E115</f>
        <v>0</v>
      </c>
      <c r="F79" s="27">
        <f>+F80+F85+F92+F99+F102+F107+F115+F118</f>
        <v>1044345.8400000001</v>
      </c>
      <c r="G79" s="4">
        <f t="shared" si="16"/>
        <v>0</v>
      </c>
      <c r="H79" s="4">
        <f t="shared" si="16"/>
        <v>0</v>
      </c>
      <c r="I79" s="4">
        <f t="shared" si="16"/>
        <v>0</v>
      </c>
      <c r="J79" s="4">
        <f t="shared" si="16"/>
        <v>0</v>
      </c>
      <c r="K79" s="4">
        <f t="shared" si="16"/>
        <v>0</v>
      </c>
      <c r="L79" s="4">
        <f t="shared" si="16"/>
        <v>0</v>
      </c>
      <c r="M79" s="4">
        <f t="shared" si="16"/>
        <v>0</v>
      </c>
      <c r="N79" s="4">
        <f t="shared" si="16"/>
        <v>0</v>
      </c>
      <c r="O79" s="4">
        <f>SUM(C79:N79)</f>
        <v>1044345.8400000001</v>
      </c>
    </row>
    <row r="80" spans="1:15" s="3" customFormat="1" ht="18" customHeight="1" x14ac:dyDescent="0.2">
      <c r="A80" s="5" t="s">
        <v>115</v>
      </c>
      <c r="B80" s="5" t="s">
        <v>116</v>
      </c>
      <c r="C80" s="7">
        <v>0</v>
      </c>
      <c r="D80" s="7">
        <v>0</v>
      </c>
      <c r="E80" s="7">
        <v>0</v>
      </c>
      <c r="F80" s="28">
        <f>F81+F83</f>
        <v>109510.32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6">
        <f t="shared" si="13"/>
        <v>109510.32</v>
      </c>
    </row>
    <row r="81" spans="1:15" s="3" customFormat="1" ht="18" customHeight="1" x14ac:dyDescent="0.2">
      <c r="A81" s="5" t="s">
        <v>117</v>
      </c>
      <c r="B81" s="5" t="s">
        <v>118</v>
      </c>
      <c r="C81" s="7">
        <v>0</v>
      </c>
      <c r="D81" s="7">
        <v>0</v>
      </c>
      <c r="E81" s="7">
        <v>0</v>
      </c>
      <c r="F81" s="28">
        <f>+F82</f>
        <v>81308.320000000007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6">
        <f t="shared" si="13"/>
        <v>81308.320000000007</v>
      </c>
    </row>
    <row r="82" spans="1:15" s="3" customFormat="1" ht="18" customHeight="1" x14ac:dyDescent="0.2">
      <c r="A82" s="5" t="s">
        <v>119</v>
      </c>
      <c r="B82" s="5" t="s">
        <v>118</v>
      </c>
      <c r="C82" s="7">
        <v>0</v>
      </c>
      <c r="D82" s="7">
        <v>0</v>
      </c>
      <c r="E82" s="7">
        <v>0</v>
      </c>
      <c r="F82" s="28">
        <v>81308.320000000007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6">
        <f t="shared" si="13"/>
        <v>81308.320000000007</v>
      </c>
    </row>
    <row r="83" spans="1:15" s="3" customFormat="1" ht="18" customHeight="1" x14ac:dyDescent="0.2">
      <c r="A83" s="5" t="s">
        <v>120</v>
      </c>
      <c r="B83" s="5" t="s">
        <v>121</v>
      </c>
      <c r="C83" s="7">
        <v>0</v>
      </c>
      <c r="D83" s="7">
        <v>0</v>
      </c>
      <c r="E83" s="7">
        <v>0</v>
      </c>
      <c r="F83" s="28">
        <f>F84</f>
        <v>28202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6">
        <f t="shared" si="13"/>
        <v>28202</v>
      </c>
    </row>
    <row r="84" spans="1:15" s="3" customFormat="1" ht="18" customHeight="1" x14ac:dyDescent="0.2">
      <c r="A84" s="5" t="s">
        <v>122</v>
      </c>
      <c r="B84" s="5" t="s">
        <v>123</v>
      </c>
      <c r="C84" s="7">
        <v>0</v>
      </c>
      <c r="D84" s="7">
        <v>0</v>
      </c>
      <c r="E84" s="7">
        <v>0</v>
      </c>
      <c r="F84" s="28">
        <v>28202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6">
        <f t="shared" si="13"/>
        <v>28202</v>
      </c>
    </row>
    <row r="85" spans="1:15" s="3" customFormat="1" ht="18" customHeight="1" x14ac:dyDescent="0.2">
      <c r="A85" s="5" t="s">
        <v>124</v>
      </c>
      <c r="B85" s="5" t="s">
        <v>125</v>
      </c>
      <c r="C85" s="7">
        <v>0</v>
      </c>
      <c r="D85" s="7">
        <v>0</v>
      </c>
      <c r="E85" s="7">
        <v>0</v>
      </c>
      <c r="F85" s="26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6">
        <f t="shared" si="13"/>
        <v>0</v>
      </c>
    </row>
    <row r="86" spans="1:15" s="3" customFormat="1" ht="18" customHeight="1" x14ac:dyDescent="0.2">
      <c r="A86" s="5" t="s">
        <v>126</v>
      </c>
      <c r="B86" s="5" t="s">
        <v>127</v>
      </c>
      <c r="C86" s="7">
        <v>0</v>
      </c>
      <c r="D86" s="7">
        <v>0</v>
      </c>
      <c r="E86" s="7">
        <v>0</v>
      </c>
      <c r="F86" s="26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6">
        <f t="shared" si="13"/>
        <v>0</v>
      </c>
    </row>
    <row r="87" spans="1:15" s="3" customFormat="1" ht="18" customHeight="1" x14ac:dyDescent="0.2">
      <c r="A87" s="5" t="s">
        <v>128</v>
      </c>
      <c r="B87" s="5" t="s">
        <v>127</v>
      </c>
      <c r="C87" s="7">
        <v>0</v>
      </c>
      <c r="D87" s="7">
        <v>0</v>
      </c>
      <c r="E87" s="7">
        <v>0</v>
      </c>
      <c r="F87" s="26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6">
        <f t="shared" si="13"/>
        <v>0</v>
      </c>
    </row>
    <row r="88" spans="1:15" s="3" customFormat="1" ht="18" customHeight="1" x14ac:dyDescent="0.2">
      <c r="A88" s="5" t="s">
        <v>129</v>
      </c>
      <c r="B88" s="5" t="s">
        <v>130</v>
      </c>
      <c r="C88" s="7">
        <v>0</v>
      </c>
      <c r="D88" s="7">
        <v>0</v>
      </c>
      <c r="E88" s="7">
        <v>0</v>
      </c>
      <c r="F88" s="26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6">
        <f t="shared" si="13"/>
        <v>0</v>
      </c>
    </row>
    <row r="89" spans="1:15" s="3" customFormat="1" ht="18" customHeight="1" x14ac:dyDescent="0.2">
      <c r="A89" s="5" t="s">
        <v>233</v>
      </c>
      <c r="B89" s="5" t="s">
        <v>130</v>
      </c>
      <c r="C89" s="7">
        <v>0</v>
      </c>
      <c r="D89" s="7">
        <v>0</v>
      </c>
      <c r="E89" s="7">
        <v>0</v>
      </c>
      <c r="F89" s="26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6">
        <f t="shared" si="13"/>
        <v>0</v>
      </c>
    </row>
    <row r="90" spans="1:15" s="3" customFormat="1" ht="18" customHeight="1" x14ac:dyDescent="0.2">
      <c r="A90" s="5" t="s">
        <v>234</v>
      </c>
      <c r="B90" s="5" t="s">
        <v>132</v>
      </c>
      <c r="C90" s="7">
        <v>0</v>
      </c>
      <c r="D90" s="7">
        <v>0</v>
      </c>
      <c r="E90" s="7">
        <v>0</v>
      </c>
      <c r="F90" s="26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6">
        <f t="shared" si="13"/>
        <v>0</v>
      </c>
    </row>
    <row r="91" spans="1:15" s="3" customFormat="1" ht="18" customHeight="1" x14ac:dyDescent="0.2">
      <c r="A91" s="5" t="s">
        <v>131</v>
      </c>
      <c r="B91" s="5" t="s">
        <v>132</v>
      </c>
      <c r="C91" s="7">
        <v>0</v>
      </c>
      <c r="D91" s="7">
        <v>0</v>
      </c>
      <c r="E91" s="7">
        <v>0</v>
      </c>
      <c r="F91" s="26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6">
        <f t="shared" si="13"/>
        <v>0</v>
      </c>
    </row>
    <row r="92" spans="1:15" s="3" customFormat="1" ht="18" customHeight="1" x14ac:dyDescent="0.2">
      <c r="A92" s="5" t="s">
        <v>133</v>
      </c>
      <c r="B92" s="5" t="s">
        <v>134</v>
      </c>
      <c r="C92" s="7">
        <v>0</v>
      </c>
      <c r="D92" s="7">
        <v>0</v>
      </c>
      <c r="E92" s="7">
        <v>0</v>
      </c>
      <c r="F92" s="28">
        <f>F93+F95+F97</f>
        <v>27376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6">
        <f t="shared" si="13"/>
        <v>27376</v>
      </c>
    </row>
    <row r="93" spans="1:15" s="3" customFormat="1" ht="18" customHeight="1" x14ac:dyDescent="0.2">
      <c r="A93" s="5" t="s">
        <v>135</v>
      </c>
      <c r="B93" s="5" t="s">
        <v>136</v>
      </c>
      <c r="C93" s="7">
        <v>0</v>
      </c>
      <c r="D93" s="7">
        <v>0</v>
      </c>
      <c r="E93" s="7">
        <v>0</v>
      </c>
      <c r="F93" s="28">
        <f>F94</f>
        <v>27376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6">
        <f t="shared" si="13"/>
        <v>27376</v>
      </c>
    </row>
    <row r="94" spans="1:15" s="3" customFormat="1" ht="18" customHeight="1" x14ac:dyDescent="0.2">
      <c r="A94" s="5" t="s">
        <v>137</v>
      </c>
      <c r="B94" s="5" t="s">
        <v>136</v>
      </c>
      <c r="C94" s="7">
        <v>0</v>
      </c>
      <c r="D94" s="7">
        <v>0</v>
      </c>
      <c r="E94" s="7">
        <v>0</v>
      </c>
      <c r="F94" s="28">
        <v>27376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6">
        <f t="shared" si="13"/>
        <v>27376</v>
      </c>
    </row>
    <row r="95" spans="1:15" s="3" customFormat="1" ht="18" customHeight="1" x14ac:dyDescent="0.2">
      <c r="A95" s="5" t="s">
        <v>138</v>
      </c>
      <c r="B95" s="5" t="s">
        <v>139</v>
      </c>
      <c r="C95" s="7">
        <v>0</v>
      </c>
      <c r="D95" s="7">
        <v>0</v>
      </c>
      <c r="E95" s="7">
        <v>0</v>
      </c>
      <c r="F95" s="26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6">
        <f t="shared" si="13"/>
        <v>0</v>
      </c>
    </row>
    <row r="96" spans="1:15" s="3" customFormat="1" ht="18" customHeight="1" x14ac:dyDescent="0.2">
      <c r="A96" s="5" t="s">
        <v>140</v>
      </c>
      <c r="B96" s="5" t="s">
        <v>139</v>
      </c>
      <c r="C96" s="7">
        <v>0</v>
      </c>
      <c r="D96" s="7">
        <v>0</v>
      </c>
      <c r="E96" s="7">
        <v>0</v>
      </c>
      <c r="F96" s="26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6">
        <f t="shared" ref="O96:O143" si="17">SUM(C96:N96)</f>
        <v>0</v>
      </c>
    </row>
    <row r="97" spans="1:15" s="3" customFormat="1" ht="18" customHeight="1" x14ac:dyDescent="0.2">
      <c r="A97" s="5" t="s">
        <v>141</v>
      </c>
      <c r="B97" s="5" t="s">
        <v>142</v>
      </c>
      <c r="C97" s="7">
        <v>0</v>
      </c>
      <c r="D97" s="7">
        <v>0</v>
      </c>
      <c r="E97" s="7">
        <v>0</v>
      </c>
      <c r="F97" s="26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6">
        <f t="shared" si="17"/>
        <v>0</v>
      </c>
    </row>
    <row r="98" spans="1:15" s="3" customFormat="1" ht="18" customHeight="1" x14ac:dyDescent="0.2">
      <c r="A98" s="5" t="s">
        <v>143</v>
      </c>
      <c r="B98" s="5" t="s">
        <v>142</v>
      </c>
      <c r="C98" s="7">
        <v>0</v>
      </c>
      <c r="D98" s="7">
        <v>0</v>
      </c>
      <c r="E98" s="7">
        <v>0</v>
      </c>
      <c r="F98" s="26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6">
        <f t="shared" si="17"/>
        <v>0</v>
      </c>
    </row>
    <row r="99" spans="1:15" s="3" customFormat="1" ht="18" customHeight="1" x14ac:dyDescent="0.2">
      <c r="A99" s="5" t="s">
        <v>144</v>
      </c>
      <c r="B99" s="5" t="s">
        <v>145</v>
      </c>
      <c r="C99" s="7">
        <v>0</v>
      </c>
      <c r="D99" s="7">
        <v>0</v>
      </c>
      <c r="E99" s="7">
        <v>0</v>
      </c>
      <c r="F99" s="26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6">
        <f t="shared" si="17"/>
        <v>0</v>
      </c>
    </row>
    <row r="100" spans="1:15" s="3" customFormat="1" ht="18" customHeight="1" x14ac:dyDescent="0.2">
      <c r="A100" s="5" t="s">
        <v>146</v>
      </c>
      <c r="B100" s="5" t="s">
        <v>147</v>
      </c>
      <c r="C100" s="7">
        <v>0</v>
      </c>
      <c r="D100" s="7">
        <v>0</v>
      </c>
      <c r="E100" s="7">
        <v>0</v>
      </c>
      <c r="F100" s="26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6">
        <f t="shared" si="17"/>
        <v>0</v>
      </c>
    </row>
    <row r="101" spans="1:15" s="3" customFormat="1" ht="18" customHeight="1" x14ac:dyDescent="0.2">
      <c r="A101" s="5" t="s">
        <v>148</v>
      </c>
      <c r="B101" s="5" t="s">
        <v>147</v>
      </c>
      <c r="C101" s="7">
        <v>0</v>
      </c>
      <c r="D101" s="7">
        <v>0</v>
      </c>
      <c r="E101" s="7">
        <v>0</v>
      </c>
      <c r="F101" s="26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6">
        <f t="shared" si="17"/>
        <v>0</v>
      </c>
    </row>
    <row r="102" spans="1:15" s="3" customFormat="1" ht="30" customHeight="1" x14ac:dyDescent="0.2">
      <c r="A102" s="5" t="s">
        <v>149</v>
      </c>
      <c r="B102" s="5" t="s">
        <v>150</v>
      </c>
      <c r="C102" s="7">
        <v>0</v>
      </c>
      <c r="D102" s="7">
        <v>0</v>
      </c>
      <c r="E102" s="7">
        <v>0</v>
      </c>
      <c r="F102" s="26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6">
        <f t="shared" si="17"/>
        <v>0</v>
      </c>
    </row>
    <row r="103" spans="1:15" s="3" customFormat="1" ht="18" customHeight="1" x14ac:dyDescent="0.2">
      <c r="A103" s="5" t="s">
        <v>151</v>
      </c>
      <c r="B103" s="5" t="s">
        <v>152</v>
      </c>
      <c r="C103" s="7">
        <v>0</v>
      </c>
      <c r="D103" s="7">
        <v>0</v>
      </c>
      <c r="E103" s="7">
        <v>0</v>
      </c>
      <c r="F103" s="26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6">
        <f t="shared" si="17"/>
        <v>0</v>
      </c>
    </row>
    <row r="104" spans="1:15" s="3" customFormat="1" ht="18" customHeight="1" x14ac:dyDescent="0.2">
      <c r="A104" s="5" t="s">
        <v>153</v>
      </c>
      <c r="B104" s="5" t="s">
        <v>154</v>
      </c>
      <c r="C104" s="7">
        <v>0</v>
      </c>
      <c r="D104" s="7">
        <v>0</v>
      </c>
      <c r="E104" s="7">
        <v>0</v>
      </c>
      <c r="F104" s="26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6">
        <f t="shared" si="17"/>
        <v>0</v>
      </c>
    </row>
    <row r="105" spans="1:15" s="3" customFormat="1" ht="18" customHeight="1" x14ac:dyDescent="0.2">
      <c r="A105" s="5" t="s">
        <v>240</v>
      </c>
      <c r="B105" s="5" t="s">
        <v>241</v>
      </c>
      <c r="C105" s="7">
        <v>0</v>
      </c>
      <c r="D105" s="6">
        <v>0</v>
      </c>
      <c r="E105" s="6">
        <v>0</v>
      </c>
      <c r="F105" s="18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f t="shared" si="17"/>
        <v>0</v>
      </c>
    </row>
    <row r="106" spans="1:15" s="3" customFormat="1" ht="18" customHeight="1" x14ac:dyDescent="0.2">
      <c r="A106" s="5" t="s">
        <v>242</v>
      </c>
      <c r="B106" s="5" t="s">
        <v>243</v>
      </c>
      <c r="C106" s="7">
        <v>0</v>
      </c>
      <c r="D106" s="6">
        <v>0</v>
      </c>
      <c r="E106" s="6">
        <v>0</v>
      </c>
      <c r="F106" s="18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f t="shared" si="17"/>
        <v>0</v>
      </c>
    </row>
    <row r="107" spans="1:15" s="3" customFormat="1" ht="31.5" customHeight="1" x14ac:dyDescent="0.2">
      <c r="A107" s="5" t="s">
        <v>155</v>
      </c>
      <c r="B107" s="5" t="s">
        <v>156</v>
      </c>
      <c r="C107" s="7">
        <v>0</v>
      </c>
      <c r="D107" s="7">
        <v>0</v>
      </c>
      <c r="E107" s="7">
        <v>0</v>
      </c>
      <c r="F107" s="28">
        <f>F108</f>
        <v>876500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6">
        <f t="shared" si="17"/>
        <v>876500</v>
      </c>
    </row>
    <row r="108" spans="1:15" s="3" customFormat="1" ht="18" customHeight="1" x14ac:dyDescent="0.2">
      <c r="A108" s="5" t="s">
        <v>157</v>
      </c>
      <c r="B108" s="5" t="s">
        <v>158</v>
      </c>
      <c r="C108" s="7">
        <v>0</v>
      </c>
      <c r="D108" s="7">
        <v>0</v>
      </c>
      <c r="E108" s="7">
        <v>0</v>
      </c>
      <c r="F108" s="28">
        <f>F109</f>
        <v>876500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6">
        <f t="shared" si="17"/>
        <v>876500</v>
      </c>
    </row>
    <row r="109" spans="1:15" s="3" customFormat="1" ht="18" customHeight="1" x14ac:dyDescent="0.2">
      <c r="A109" s="5" t="s">
        <v>159</v>
      </c>
      <c r="B109" s="5" t="s">
        <v>160</v>
      </c>
      <c r="C109" s="7">
        <v>0</v>
      </c>
      <c r="D109" s="7">
        <v>0</v>
      </c>
      <c r="E109" s="7">
        <v>0</v>
      </c>
      <c r="F109" s="28">
        <v>876500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6">
        <f t="shared" si="17"/>
        <v>876500</v>
      </c>
    </row>
    <row r="110" spans="1:15" s="3" customFormat="1" ht="18" customHeight="1" x14ac:dyDescent="0.2">
      <c r="A110" s="5" t="s">
        <v>161</v>
      </c>
      <c r="B110" s="5" t="s">
        <v>162</v>
      </c>
      <c r="C110" s="7">
        <v>0</v>
      </c>
      <c r="D110" s="7">
        <v>0</v>
      </c>
      <c r="E110" s="7">
        <v>0</v>
      </c>
      <c r="F110" s="26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6">
        <f t="shared" si="17"/>
        <v>0</v>
      </c>
    </row>
    <row r="111" spans="1:15" s="3" customFormat="1" ht="18" customHeight="1" x14ac:dyDescent="0.2">
      <c r="A111" s="5" t="s">
        <v>163</v>
      </c>
      <c r="B111" s="5" t="s">
        <v>164</v>
      </c>
      <c r="C111" s="7">
        <v>0</v>
      </c>
      <c r="D111" s="7">
        <v>0</v>
      </c>
      <c r="E111" s="7">
        <v>0</v>
      </c>
      <c r="F111" s="26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6">
        <f t="shared" si="17"/>
        <v>0</v>
      </c>
    </row>
    <row r="112" spans="1:15" s="3" customFormat="1" ht="18" customHeight="1" x14ac:dyDescent="0.2">
      <c r="A112" s="5" t="s">
        <v>165</v>
      </c>
      <c r="B112" s="5" t="s">
        <v>166</v>
      </c>
      <c r="C112" s="7">
        <v>0</v>
      </c>
      <c r="D112" s="7">
        <v>0</v>
      </c>
      <c r="E112" s="7">
        <v>0</v>
      </c>
      <c r="F112" s="26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6">
        <f t="shared" si="17"/>
        <v>0</v>
      </c>
    </row>
    <row r="113" spans="1:16" s="3" customFormat="1" ht="28.5" customHeight="1" x14ac:dyDescent="0.2">
      <c r="A113" s="5" t="s">
        <v>167</v>
      </c>
      <c r="B113" s="5" t="s">
        <v>168</v>
      </c>
      <c r="C113" s="7">
        <v>0</v>
      </c>
      <c r="D113" s="7">
        <v>0</v>
      </c>
      <c r="E113" s="7">
        <v>0</v>
      </c>
      <c r="F113" s="26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6">
        <f t="shared" si="17"/>
        <v>0</v>
      </c>
    </row>
    <row r="114" spans="1:16" s="3" customFormat="1" ht="18" customHeight="1" x14ac:dyDescent="0.2">
      <c r="A114" s="5" t="s">
        <v>169</v>
      </c>
      <c r="B114" s="5" t="s">
        <v>170</v>
      </c>
      <c r="C114" s="7">
        <v>0</v>
      </c>
      <c r="D114" s="7">
        <v>0</v>
      </c>
      <c r="E114" s="7">
        <v>0</v>
      </c>
      <c r="F114" s="26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6">
        <f t="shared" si="17"/>
        <v>0</v>
      </c>
    </row>
    <row r="115" spans="1:16" s="3" customFormat="1" ht="18" customHeight="1" x14ac:dyDescent="0.2">
      <c r="A115" s="5" t="s">
        <v>171</v>
      </c>
      <c r="B115" s="5" t="s">
        <v>172</v>
      </c>
      <c r="C115" s="7">
        <v>0</v>
      </c>
      <c r="D115" s="7">
        <v>0</v>
      </c>
      <c r="E115" s="7">
        <v>0</v>
      </c>
      <c r="F115" s="26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6">
        <f>SUM(C115:N115)</f>
        <v>0</v>
      </c>
      <c r="P115" s="10"/>
    </row>
    <row r="116" spans="1:16" s="3" customFormat="1" ht="18" customHeight="1" x14ac:dyDescent="0.2">
      <c r="A116" s="5" t="s">
        <v>173</v>
      </c>
      <c r="B116" s="5" t="s">
        <v>174</v>
      </c>
      <c r="C116" s="7">
        <v>0</v>
      </c>
      <c r="D116" s="7">
        <v>0</v>
      </c>
      <c r="E116" s="7">
        <v>0</v>
      </c>
      <c r="F116" s="26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6">
        <f t="shared" si="17"/>
        <v>0</v>
      </c>
    </row>
    <row r="117" spans="1:16" s="3" customFormat="1" ht="18" customHeight="1" x14ac:dyDescent="0.2">
      <c r="A117" s="5" t="s">
        <v>175</v>
      </c>
      <c r="B117" s="5" t="s">
        <v>174</v>
      </c>
      <c r="C117" s="7">
        <v>0</v>
      </c>
      <c r="D117" s="7">
        <v>0</v>
      </c>
      <c r="E117" s="7">
        <v>0</v>
      </c>
      <c r="F117" s="26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6">
        <f t="shared" si="17"/>
        <v>0</v>
      </c>
    </row>
    <row r="118" spans="1:16" s="3" customFormat="1" ht="35.25" customHeight="1" x14ac:dyDescent="0.2">
      <c r="A118" s="5" t="s">
        <v>176</v>
      </c>
      <c r="B118" s="5" t="s">
        <v>177</v>
      </c>
      <c r="C118" s="7">
        <v>0</v>
      </c>
      <c r="D118" s="7">
        <v>0</v>
      </c>
      <c r="E118" s="7">
        <v>0</v>
      </c>
      <c r="F118" s="28">
        <f>F119+F120</f>
        <v>30959.52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6">
        <f t="shared" si="17"/>
        <v>30959.52</v>
      </c>
    </row>
    <row r="119" spans="1:16" s="3" customFormat="1" ht="18" customHeight="1" x14ac:dyDescent="0.2">
      <c r="A119" s="5" t="s">
        <v>178</v>
      </c>
      <c r="B119" s="5" t="s">
        <v>179</v>
      </c>
      <c r="C119" s="7">
        <v>0</v>
      </c>
      <c r="D119" s="7">
        <v>0</v>
      </c>
      <c r="E119" s="7">
        <v>0</v>
      </c>
      <c r="F119" s="28">
        <v>30092.22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6">
        <f t="shared" si="17"/>
        <v>30092.22</v>
      </c>
    </row>
    <row r="120" spans="1:16" s="3" customFormat="1" ht="18" customHeight="1" x14ac:dyDescent="0.2">
      <c r="A120" s="5" t="s">
        <v>180</v>
      </c>
      <c r="B120" s="5" t="s">
        <v>181</v>
      </c>
      <c r="C120" s="7">
        <v>0</v>
      </c>
      <c r="D120" s="7">
        <v>0</v>
      </c>
      <c r="E120" s="7">
        <v>0</v>
      </c>
      <c r="F120" s="26">
        <v>867.3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6">
        <f t="shared" si="17"/>
        <v>867.3</v>
      </c>
    </row>
    <row r="121" spans="1:16" s="3" customFormat="1" ht="18" customHeight="1" x14ac:dyDescent="0.2">
      <c r="A121" s="5" t="s">
        <v>182</v>
      </c>
      <c r="B121" s="5" t="s">
        <v>183</v>
      </c>
      <c r="C121" s="7">
        <v>0</v>
      </c>
      <c r="D121" s="7">
        <v>0</v>
      </c>
      <c r="E121" s="7">
        <v>0</v>
      </c>
      <c r="F121" s="26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6">
        <f t="shared" si="17"/>
        <v>0</v>
      </c>
    </row>
    <row r="122" spans="1:16" s="3" customFormat="1" ht="18" customHeight="1" x14ac:dyDescent="0.2">
      <c r="A122" s="5" t="s">
        <v>184</v>
      </c>
      <c r="B122" s="5" t="s">
        <v>183</v>
      </c>
      <c r="C122" s="7">
        <v>0</v>
      </c>
      <c r="D122" s="7">
        <v>0</v>
      </c>
      <c r="E122" s="7">
        <v>0</v>
      </c>
      <c r="F122" s="26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6">
        <f t="shared" si="17"/>
        <v>0</v>
      </c>
    </row>
    <row r="123" spans="1:16" s="3" customFormat="1" ht="18" customHeight="1" x14ac:dyDescent="0.2">
      <c r="A123" s="5" t="s">
        <v>244</v>
      </c>
      <c r="B123" s="5" t="s">
        <v>245</v>
      </c>
      <c r="C123" s="7">
        <v>0</v>
      </c>
      <c r="D123" s="7">
        <v>0</v>
      </c>
      <c r="E123" s="7">
        <v>0</v>
      </c>
      <c r="F123" s="26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6">
        <f t="shared" ref="O123:O124" si="18">SUM(C123:N123)</f>
        <v>0</v>
      </c>
    </row>
    <row r="124" spans="1:16" s="3" customFormat="1" ht="18" customHeight="1" x14ac:dyDescent="0.2">
      <c r="A124" s="5" t="s">
        <v>246</v>
      </c>
      <c r="B124" s="5" t="s">
        <v>247</v>
      </c>
      <c r="C124" s="7">
        <v>0</v>
      </c>
      <c r="D124" s="7">
        <v>0</v>
      </c>
      <c r="E124" s="7">
        <v>0</v>
      </c>
      <c r="F124" s="26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6">
        <f t="shared" si="18"/>
        <v>0</v>
      </c>
    </row>
    <row r="125" spans="1:16" s="3" customFormat="1" ht="31.5" customHeight="1" x14ac:dyDescent="0.2">
      <c r="A125" s="5" t="s">
        <v>185</v>
      </c>
      <c r="B125" s="5" t="s">
        <v>186</v>
      </c>
      <c r="C125" s="7">
        <v>0</v>
      </c>
      <c r="D125" s="7">
        <v>0</v>
      </c>
      <c r="E125" s="7">
        <v>0</v>
      </c>
      <c r="F125" s="26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6">
        <f t="shared" si="17"/>
        <v>0</v>
      </c>
    </row>
    <row r="126" spans="1:16" s="3" customFormat="1" ht="18" customHeight="1" x14ac:dyDescent="0.2">
      <c r="A126" s="5" t="s">
        <v>248</v>
      </c>
      <c r="B126" s="5" t="s">
        <v>249</v>
      </c>
      <c r="C126" s="7">
        <v>0</v>
      </c>
      <c r="D126" s="7">
        <v>0</v>
      </c>
      <c r="E126" s="7">
        <v>0</v>
      </c>
      <c r="F126" s="26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6">
        <f t="shared" ref="O126" si="19">SUM(C126:N126)</f>
        <v>0</v>
      </c>
    </row>
    <row r="127" spans="1:16" s="3" customFormat="1" ht="18" customHeight="1" x14ac:dyDescent="0.2">
      <c r="A127" s="5" t="s">
        <v>187</v>
      </c>
      <c r="B127" s="5" t="s">
        <v>188</v>
      </c>
      <c r="C127" s="7">
        <v>0</v>
      </c>
      <c r="D127" s="7">
        <v>0</v>
      </c>
      <c r="E127" s="7">
        <v>0</v>
      </c>
      <c r="F127" s="26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6">
        <f t="shared" si="17"/>
        <v>0</v>
      </c>
    </row>
    <row r="128" spans="1:16" s="3" customFormat="1" ht="18" customHeight="1" x14ac:dyDescent="0.2">
      <c r="A128" s="14">
        <v>2.6</v>
      </c>
      <c r="B128" s="8" t="s">
        <v>189</v>
      </c>
      <c r="C128" s="4">
        <f t="shared" ref="C128:D128" si="20">+C129+C136+C141</f>
        <v>0</v>
      </c>
      <c r="D128" s="4">
        <f t="shared" si="20"/>
        <v>0</v>
      </c>
      <c r="E128" s="4">
        <f t="shared" ref="E128:N128" si="21">+E129+E136+E141</f>
        <v>0</v>
      </c>
      <c r="F128" s="27">
        <f t="shared" ref="F128" si="22">+F129+F136+F141</f>
        <v>0</v>
      </c>
      <c r="G128" s="4">
        <f t="shared" si="21"/>
        <v>0</v>
      </c>
      <c r="H128" s="4">
        <f t="shared" si="21"/>
        <v>0</v>
      </c>
      <c r="I128" s="4">
        <f t="shared" si="21"/>
        <v>0</v>
      </c>
      <c r="J128" s="4">
        <f t="shared" si="21"/>
        <v>0</v>
      </c>
      <c r="K128" s="4">
        <f t="shared" si="21"/>
        <v>0</v>
      </c>
      <c r="L128" s="4">
        <f t="shared" si="21"/>
        <v>0</v>
      </c>
      <c r="M128" s="4">
        <f t="shared" si="21"/>
        <v>0</v>
      </c>
      <c r="N128" s="4">
        <f t="shared" si="21"/>
        <v>0</v>
      </c>
      <c r="O128" s="4">
        <f>SUM(C128:N128)</f>
        <v>0</v>
      </c>
    </row>
    <row r="129" spans="1:15" s="3" customFormat="1" ht="18" customHeight="1" x14ac:dyDescent="0.2">
      <c r="A129" s="5" t="s">
        <v>190</v>
      </c>
      <c r="B129" s="5" t="s">
        <v>191</v>
      </c>
      <c r="C129" s="7">
        <v>0</v>
      </c>
      <c r="D129" s="7">
        <v>0</v>
      </c>
      <c r="E129" s="7">
        <v>0</v>
      </c>
      <c r="F129" s="26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6">
        <f t="shared" si="17"/>
        <v>0</v>
      </c>
    </row>
    <row r="130" spans="1:15" s="3" customFormat="1" ht="18" customHeight="1" x14ac:dyDescent="0.2">
      <c r="A130" s="5" t="s">
        <v>192</v>
      </c>
      <c r="B130" s="5" t="s">
        <v>193</v>
      </c>
      <c r="C130" s="7">
        <v>0</v>
      </c>
      <c r="D130" s="7">
        <v>0</v>
      </c>
      <c r="E130" s="7">
        <v>0</v>
      </c>
      <c r="F130" s="26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6">
        <f t="shared" si="17"/>
        <v>0</v>
      </c>
    </row>
    <row r="131" spans="1:15" s="3" customFormat="1" ht="18" customHeight="1" x14ac:dyDescent="0.2">
      <c r="A131" s="5" t="s">
        <v>194</v>
      </c>
      <c r="B131" s="5" t="s">
        <v>193</v>
      </c>
      <c r="C131" s="7">
        <v>0</v>
      </c>
      <c r="D131" s="7">
        <v>0</v>
      </c>
      <c r="E131" s="7">
        <v>0</v>
      </c>
      <c r="F131" s="26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6">
        <f t="shared" si="17"/>
        <v>0</v>
      </c>
    </row>
    <row r="132" spans="1:15" s="3" customFormat="1" ht="29.25" customHeight="1" x14ac:dyDescent="0.2">
      <c r="A132" s="5" t="s">
        <v>195</v>
      </c>
      <c r="B132" s="5" t="s">
        <v>196</v>
      </c>
      <c r="C132" s="7">
        <v>0</v>
      </c>
      <c r="D132" s="7">
        <v>0</v>
      </c>
      <c r="E132" s="7">
        <v>0</v>
      </c>
      <c r="F132" s="26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6">
        <f t="shared" si="17"/>
        <v>0</v>
      </c>
    </row>
    <row r="133" spans="1:15" s="3" customFormat="1" ht="27.75" customHeight="1" x14ac:dyDescent="0.2">
      <c r="A133" s="5" t="s">
        <v>197</v>
      </c>
      <c r="B133" s="5" t="s">
        <v>196</v>
      </c>
      <c r="C133" s="7">
        <v>0</v>
      </c>
      <c r="D133" s="7">
        <v>0</v>
      </c>
      <c r="E133" s="7">
        <v>0</v>
      </c>
      <c r="F133" s="26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6">
        <f t="shared" si="17"/>
        <v>0</v>
      </c>
    </row>
    <row r="134" spans="1:15" s="3" customFormat="1" ht="18" customHeight="1" x14ac:dyDescent="0.2">
      <c r="A134" s="5" t="s">
        <v>198</v>
      </c>
      <c r="B134" s="5" t="s">
        <v>199</v>
      </c>
      <c r="C134" s="7">
        <v>0</v>
      </c>
      <c r="D134" s="7">
        <v>0</v>
      </c>
      <c r="E134" s="7">
        <v>0</v>
      </c>
      <c r="F134" s="26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6">
        <f t="shared" si="17"/>
        <v>0</v>
      </c>
    </row>
    <row r="135" spans="1:15" s="3" customFormat="1" ht="18" customHeight="1" x14ac:dyDescent="0.2">
      <c r="A135" s="5" t="s">
        <v>200</v>
      </c>
      <c r="B135" s="5" t="s">
        <v>199</v>
      </c>
      <c r="C135" s="7">
        <v>0</v>
      </c>
      <c r="D135" s="7">
        <v>0</v>
      </c>
      <c r="E135" s="7">
        <v>0</v>
      </c>
      <c r="F135" s="26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6">
        <f t="shared" si="17"/>
        <v>0</v>
      </c>
    </row>
    <row r="136" spans="1:15" s="3" customFormat="1" ht="18" customHeight="1" x14ac:dyDescent="0.2">
      <c r="A136" s="5" t="s">
        <v>201</v>
      </c>
      <c r="B136" s="5" t="s">
        <v>202</v>
      </c>
      <c r="C136" s="7">
        <v>0</v>
      </c>
      <c r="D136" s="7">
        <v>0</v>
      </c>
      <c r="E136" s="7">
        <v>0</v>
      </c>
      <c r="F136" s="26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6">
        <f t="shared" si="17"/>
        <v>0</v>
      </c>
    </row>
    <row r="137" spans="1:15" s="3" customFormat="1" ht="18" customHeight="1" x14ac:dyDescent="0.2">
      <c r="A137" s="5" t="s">
        <v>203</v>
      </c>
      <c r="B137" s="5" t="s">
        <v>204</v>
      </c>
      <c r="C137" s="7">
        <v>0</v>
      </c>
      <c r="D137" s="7">
        <v>0</v>
      </c>
      <c r="E137" s="7">
        <v>0</v>
      </c>
      <c r="F137" s="26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6">
        <f t="shared" si="17"/>
        <v>0</v>
      </c>
    </row>
    <row r="138" spans="1:15" s="3" customFormat="1" ht="18" customHeight="1" x14ac:dyDescent="0.2">
      <c r="A138" s="5" t="s">
        <v>205</v>
      </c>
      <c r="B138" s="5" t="s">
        <v>206</v>
      </c>
      <c r="C138" s="7">
        <v>0</v>
      </c>
      <c r="D138" s="7">
        <v>0</v>
      </c>
      <c r="E138" s="7">
        <v>0</v>
      </c>
      <c r="F138" s="26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6">
        <f t="shared" si="17"/>
        <v>0</v>
      </c>
    </row>
    <row r="139" spans="1:15" s="3" customFormat="1" ht="18" customHeight="1" x14ac:dyDescent="0.2">
      <c r="A139" s="5" t="s">
        <v>207</v>
      </c>
      <c r="B139" s="5" t="s">
        <v>208</v>
      </c>
      <c r="C139" s="7">
        <v>0</v>
      </c>
      <c r="D139" s="7">
        <v>0</v>
      </c>
      <c r="E139" s="7">
        <v>0</v>
      </c>
      <c r="F139" s="26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6">
        <f t="shared" si="17"/>
        <v>0</v>
      </c>
    </row>
    <row r="140" spans="1:15" s="3" customFormat="1" ht="18" customHeight="1" x14ac:dyDescent="0.2">
      <c r="A140" s="5" t="s">
        <v>209</v>
      </c>
      <c r="B140" s="5" t="s">
        <v>208</v>
      </c>
      <c r="C140" s="7">
        <v>0</v>
      </c>
      <c r="D140" s="7">
        <v>0</v>
      </c>
      <c r="E140" s="7">
        <v>0</v>
      </c>
      <c r="F140" s="26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6">
        <f t="shared" si="17"/>
        <v>0</v>
      </c>
    </row>
    <row r="141" spans="1:15" s="3" customFormat="1" ht="18" customHeight="1" x14ac:dyDescent="0.2">
      <c r="A141" s="5" t="s">
        <v>210</v>
      </c>
      <c r="B141" s="5" t="s">
        <v>211</v>
      </c>
      <c r="C141" s="7">
        <v>0</v>
      </c>
      <c r="D141" s="7">
        <v>0</v>
      </c>
      <c r="E141" s="7">
        <v>0</v>
      </c>
      <c r="F141" s="26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6">
        <f t="shared" si="17"/>
        <v>0</v>
      </c>
    </row>
    <row r="142" spans="1:15" s="3" customFormat="1" ht="18" customHeight="1" x14ac:dyDescent="0.2">
      <c r="A142" s="5" t="s">
        <v>212</v>
      </c>
      <c r="B142" s="5" t="s">
        <v>213</v>
      </c>
      <c r="C142" s="7">
        <v>0</v>
      </c>
      <c r="D142" s="7">
        <v>0</v>
      </c>
      <c r="E142" s="7">
        <v>0</v>
      </c>
      <c r="F142" s="26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6">
        <f t="shared" si="17"/>
        <v>0</v>
      </c>
    </row>
    <row r="143" spans="1:15" s="3" customFormat="1" ht="18" customHeight="1" x14ac:dyDescent="0.2">
      <c r="A143" s="5" t="s">
        <v>214</v>
      </c>
      <c r="B143" s="5" t="s">
        <v>215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6">
        <f t="shared" si="17"/>
        <v>0</v>
      </c>
    </row>
    <row r="144" spans="1:15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</row>
    <row r="145" spans="1:15" x14ac:dyDescent="0.2">
      <c r="A145" s="16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7"/>
      <c r="N145" s="15"/>
      <c r="O145" s="15"/>
    </row>
    <row r="146" spans="1:15" ht="270" customHeight="1" x14ac:dyDescent="0.2">
      <c r="A146" s="22" t="s">
        <v>258</v>
      </c>
      <c r="B146" s="23"/>
      <c r="C146" s="23"/>
      <c r="D146" s="23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</row>
  </sheetData>
  <mergeCells count="5">
    <mergeCell ref="A7:B7"/>
    <mergeCell ref="A146:D146"/>
    <mergeCell ref="A1:O1"/>
    <mergeCell ref="A2:O2"/>
    <mergeCell ref="A8:B8"/>
  </mergeCells>
  <printOptions horizontalCentered="1"/>
  <pageMargins left="0.2" right="0.2" top="0.75" bottom="0.75" header="0.3" footer="0.3"/>
  <pageSetup paperSize="5" scale="72" orientation="landscape" horizontalDpi="0" verticalDpi="0" r:id="rId1"/>
  <rowBreaks count="1" manualBreakCount="1">
    <brk id="8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eg_ejec_mensual_etapas_XTmDJrnQbh.pdf</dc:title>
  <dc:creator>Oracle Reports</dc:creator>
  <cp:lastModifiedBy>ADMINISTRATIVO</cp:lastModifiedBy>
  <cp:lastPrinted>2024-11-11T18:20:07Z</cp:lastPrinted>
  <dcterms:created xsi:type="dcterms:W3CDTF">2024-10-24T15:36:44Z</dcterms:created>
  <dcterms:modified xsi:type="dcterms:W3CDTF">2025-05-19T16:51:48Z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2024-10-24T00:00:00Z</vt:filetime>
  </property>
  <property fmtid="{D5CDD505-2E9C-101B-9397-08002B2CF9AE}" pid="3" name="Creator">
    <vt:lpwstr>Oracle12c AS Reports Services</vt:lpwstr>
  </property>
  <property fmtid="{D5CDD505-2E9C-101B-9397-08002B2CF9AE}" pid="4" name="LastSaved">
    <vt:filetime>2024-10-24T00:00:00Z</vt:filetime>
  </property>
  <property fmtid="{D5CDD505-2E9C-101B-9397-08002B2CF9AE}" pid="5" name="Producer">
    <vt:lpwstr>Oracle PDF driver</vt:lpwstr>
  </property>
</Properties>
</file>