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Administrativo\PRESUPUESTO\Transparencia\"/>
    </mc:Choice>
  </mc:AlternateContent>
  <bookViews>
    <workbookView xWindow="0" yWindow="0" windowWidth="20490" windowHeight="7050" firstSheet="2" activeTab="4"/>
  </bookViews>
  <sheets>
    <sheet name="Presupuesto Agosto 2021" sheetId="2" r:id="rId1"/>
    <sheet name="Presupuesto Sept 2021" sheetId="3" r:id="rId2"/>
    <sheet name="Presupuesto Oct 2021" sheetId="4" r:id="rId3"/>
    <sheet name="Presupuesto Nov 2021" sheetId="5" r:id="rId4"/>
    <sheet name="Presupuesto Dic 2021" sheetId="6" r:id="rId5"/>
  </sheets>
  <definedNames>
    <definedName name="_xlnm.Print_Area" localSheetId="0">'Presupuesto Agosto 2021'!$A$1:$L$149</definedName>
    <definedName name="_xlnm.Print_Area" localSheetId="4">'Presupuesto Dic 2021'!$A$1:$P$153</definedName>
    <definedName name="_xlnm.Print_Area" localSheetId="3">'Presupuesto Nov 2021'!$A$1:$O$150</definedName>
    <definedName name="_xlnm.Print_Area" localSheetId="2">'Presupuesto Oct 2021'!$A$1:$N$150</definedName>
    <definedName name="_xlnm.Print_Area" localSheetId="1">'Presupuesto Sept 2021'!$A$1:$M$149</definedName>
    <definedName name="_xlnm.Print_Titles" localSheetId="0">'Presupuesto Agosto 2021'!$1:$8</definedName>
    <definedName name="_xlnm.Print_Titles" localSheetId="4">'Presupuesto Dic 2021'!$1:$8</definedName>
    <definedName name="_xlnm.Print_Titles" localSheetId="3">'Presupuesto Nov 2021'!$1:$8</definedName>
    <definedName name="_xlnm.Print_Titles" localSheetId="2">'Presupuesto Oct 2021'!$1:$8</definedName>
    <definedName name="_xlnm.Print_Titles" localSheetId="1">'Presupuesto Sept 2021'!$1:$8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4" i="6" l="1"/>
  <c r="P112" i="6"/>
  <c r="P110" i="6"/>
  <c r="D110" i="6"/>
  <c r="P104" i="6"/>
  <c r="P86" i="6"/>
  <c r="P77" i="6"/>
  <c r="P73" i="6"/>
  <c r="P74" i="6"/>
  <c r="M70" i="6"/>
  <c r="P65" i="6"/>
  <c r="P60" i="6"/>
  <c r="P58" i="6"/>
  <c r="P53" i="6"/>
  <c r="P50" i="6"/>
  <c r="P48" i="6"/>
  <c r="P44" i="6"/>
  <c r="P41" i="6"/>
  <c r="M41" i="6"/>
  <c r="L41" i="6"/>
  <c r="I41" i="6"/>
  <c r="I33" i="6" s="1"/>
  <c r="G41" i="6"/>
  <c r="F41" i="6"/>
  <c r="P18" i="6"/>
  <c r="P33" i="6"/>
  <c r="P28" i="6"/>
  <c r="P10" i="6"/>
  <c r="P134" i="6" s="1"/>
  <c r="O144" i="6"/>
  <c r="N144" i="6"/>
  <c r="M144" i="6"/>
  <c r="L144" i="6"/>
  <c r="K144" i="6"/>
  <c r="J144" i="6"/>
  <c r="I144" i="6"/>
  <c r="H144" i="6"/>
  <c r="G144" i="6"/>
  <c r="F144" i="6"/>
  <c r="E144" i="6"/>
  <c r="C144" i="6"/>
  <c r="O104" i="6"/>
  <c r="N104" i="6"/>
  <c r="M104" i="6"/>
  <c r="L104" i="6"/>
  <c r="K104" i="6"/>
  <c r="J104" i="6"/>
  <c r="I104" i="6"/>
  <c r="H104" i="6"/>
  <c r="C104" i="6"/>
  <c r="O86" i="6"/>
  <c r="N86" i="6"/>
  <c r="M86" i="6"/>
  <c r="L86" i="6"/>
  <c r="K86" i="6"/>
  <c r="J86" i="6"/>
  <c r="I86" i="6"/>
  <c r="O77" i="6"/>
  <c r="N77" i="6"/>
  <c r="M77" i="6"/>
  <c r="L77" i="6"/>
  <c r="K77" i="6"/>
  <c r="J77" i="6"/>
  <c r="I77" i="6"/>
  <c r="H77" i="6"/>
  <c r="C77" i="6"/>
  <c r="M75" i="6"/>
  <c r="I75" i="6"/>
  <c r="M74" i="6"/>
  <c r="I74" i="6"/>
  <c r="I73" i="6" s="1"/>
  <c r="O73" i="6"/>
  <c r="N73" i="6"/>
  <c r="M73" i="6"/>
  <c r="L73" i="6"/>
  <c r="K73" i="6"/>
  <c r="J73" i="6"/>
  <c r="H73" i="6"/>
  <c r="G73" i="6"/>
  <c r="F73" i="6"/>
  <c r="C73" i="6"/>
  <c r="C70" i="6"/>
  <c r="H65" i="6"/>
  <c r="C65" i="6"/>
  <c r="O60" i="6"/>
  <c r="N60" i="6"/>
  <c r="M60" i="6"/>
  <c r="L60" i="6"/>
  <c r="K60" i="6"/>
  <c r="C60" i="6"/>
  <c r="O58" i="6"/>
  <c r="N58" i="6"/>
  <c r="M58" i="6"/>
  <c r="L58" i="6"/>
  <c r="K58" i="6"/>
  <c r="J58" i="6"/>
  <c r="C58" i="6"/>
  <c r="O53" i="6"/>
  <c r="N53" i="6"/>
  <c r="M53" i="6"/>
  <c r="L53" i="6"/>
  <c r="K53" i="6"/>
  <c r="J53" i="6"/>
  <c r="I53" i="6"/>
  <c r="C53" i="6"/>
  <c r="O50" i="6"/>
  <c r="N50" i="6"/>
  <c r="M50" i="6"/>
  <c r="L50" i="6"/>
  <c r="K50" i="6"/>
  <c r="J50" i="6"/>
  <c r="C50" i="6"/>
  <c r="O48" i="6"/>
  <c r="N48" i="6"/>
  <c r="M48" i="6"/>
  <c r="L48" i="6"/>
  <c r="K48" i="6"/>
  <c r="J48" i="6"/>
  <c r="I48" i="6"/>
  <c r="H48" i="6"/>
  <c r="G48" i="6"/>
  <c r="F48" i="6"/>
  <c r="O44" i="6"/>
  <c r="N44" i="6"/>
  <c r="M44" i="6"/>
  <c r="L44" i="6"/>
  <c r="K44" i="6"/>
  <c r="J44" i="6"/>
  <c r="I44" i="6"/>
  <c r="H44" i="6"/>
  <c r="G44" i="6"/>
  <c r="F44" i="6"/>
  <c r="C44" i="6"/>
  <c r="O41" i="6"/>
  <c r="N41" i="6"/>
  <c r="K41" i="6"/>
  <c r="K33" i="6" s="1"/>
  <c r="J41" i="6"/>
  <c r="J33" i="6" s="1"/>
  <c r="H41" i="6"/>
  <c r="E41" i="6"/>
  <c r="D41" i="6"/>
  <c r="C41" i="6"/>
  <c r="O33" i="6"/>
  <c r="N33" i="6"/>
  <c r="M33" i="6"/>
  <c r="L33" i="6"/>
  <c r="H33" i="6"/>
  <c r="G33" i="6"/>
  <c r="F33" i="6"/>
  <c r="E33" i="6"/>
  <c r="C33" i="6"/>
  <c r="O28" i="6"/>
  <c r="N28" i="6"/>
  <c r="M28" i="6"/>
  <c r="L28" i="6"/>
  <c r="K28" i="6"/>
  <c r="J28" i="6"/>
  <c r="I28" i="6"/>
  <c r="H28" i="6"/>
  <c r="G28" i="6"/>
  <c r="F28" i="6"/>
  <c r="E28" i="6"/>
  <c r="C28" i="6"/>
  <c r="C24" i="6"/>
  <c r="O18" i="6"/>
  <c r="N18" i="6"/>
  <c r="M18" i="6"/>
  <c r="L18" i="6"/>
  <c r="K18" i="6"/>
  <c r="J18" i="6"/>
  <c r="I18" i="6"/>
  <c r="H18" i="6"/>
  <c r="G18" i="6"/>
  <c r="F18" i="6"/>
  <c r="E18" i="6"/>
  <c r="C18" i="6"/>
  <c r="O10" i="6"/>
  <c r="N10" i="6"/>
  <c r="M10" i="6"/>
  <c r="L10" i="6"/>
  <c r="K10" i="6"/>
  <c r="J10" i="6"/>
  <c r="I10" i="6"/>
  <c r="H10" i="6"/>
  <c r="G10" i="6"/>
  <c r="F10" i="6"/>
  <c r="E10" i="6"/>
  <c r="C10" i="6"/>
  <c r="C134" i="6" l="1"/>
  <c r="C146" i="6" s="1"/>
  <c r="M134" i="6"/>
  <c r="M146" i="6" s="1"/>
  <c r="P146" i="6"/>
  <c r="E134" i="6"/>
  <c r="E146" i="6" s="1"/>
  <c r="J134" i="6"/>
  <c r="J146" i="6" s="1"/>
  <c r="G134" i="6"/>
  <c r="G146" i="6" s="1"/>
  <c r="H134" i="6"/>
  <c r="H146" i="6" s="1"/>
  <c r="N134" i="6"/>
  <c r="N146" i="6" s="1"/>
  <c r="K134" i="6"/>
  <c r="K146" i="6" s="1"/>
  <c r="F134" i="6"/>
  <c r="F146" i="6" s="1"/>
  <c r="O134" i="6"/>
  <c r="O146" i="6" s="1"/>
  <c r="L134" i="6"/>
  <c r="L146" i="6" s="1"/>
  <c r="I134" i="6"/>
  <c r="I146" i="6" s="1"/>
  <c r="O103" i="5"/>
  <c r="O85" i="5"/>
  <c r="O76" i="5"/>
  <c r="O72" i="5"/>
  <c r="O59" i="5"/>
  <c r="O57" i="5"/>
  <c r="O52" i="5"/>
  <c r="O49" i="5"/>
  <c r="O47" i="5"/>
  <c r="O43" i="5"/>
  <c r="O41" i="5"/>
  <c r="O33" i="5"/>
  <c r="O28" i="5"/>
  <c r="O18" i="5"/>
  <c r="O10" i="5"/>
  <c r="O141" i="5"/>
  <c r="N141" i="5"/>
  <c r="M141" i="5"/>
  <c r="L141" i="5"/>
  <c r="K141" i="5"/>
  <c r="J141" i="5"/>
  <c r="I141" i="5"/>
  <c r="H141" i="5"/>
  <c r="G141" i="5"/>
  <c r="F141" i="5"/>
  <c r="E141" i="5"/>
  <c r="C141" i="5"/>
  <c r="N103" i="5"/>
  <c r="M103" i="5"/>
  <c r="L103" i="5"/>
  <c r="K103" i="5"/>
  <c r="J103" i="5"/>
  <c r="I103" i="5"/>
  <c r="H103" i="5"/>
  <c r="C103" i="5"/>
  <c r="N85" i="5"/>
  <c r="M85" i="5"/>
  <c r="L85" i="5"/>
  <c r="K85" i="5"/>
  <c r="J85" i="5"/>
  <c r="I85" i="5"/>
  <c r="N76" i="5"/>
  <c r="M76" i="5"/>
  <c r="L76" i="5"/>
  <c r="K76" i="5"/>
  <c r="J76" i="5"/>
  <c r="I76" i="5"/>
  <c r="H76" i="5"/>
  <c r="C76" i="5"/>
  <c r="M74" i="5"/>
  <c r="I74" i="5"/>
  <c r="I72" i="5" s="1"/>
  <c r="M73" i="5"/>
  <c r="M72" i="5" s="1"/>
  <c r="I73" i="5"/>
  <c r="N72" i="5"/>
  <c r="L72" i="5"/>
  <c r="K72" i="5"/>
  <c r="J72" i="5"/>
  <c r="H72" i="5"/>
  <c r="G72" i="5"/>
  <c r="F72" i="5"/>
  <c r="C72" i="5"/>
  <c r="C69" i="5"/>
  <c r="H64" i="5"/>
  <c r="C64" i="5"/>
  <c r="N59" i="5"/>
  <c r="M59" i="5"/>
  <c r="L59" i="5"/>
  <c r="K59" i="5"/>
  <c r="C59" i="5"/>
  <c r="N57" i="5"/>
  <c r="M57" i="5"/>
  <c r="L57" i="5"/>
  <c r="K57" i="5"/>
  <c r="J57" i="5"/>
  <c r="C57" i="5"/>
  <c r="N52" i="5"/>
  <c r="M52" i="5"/>
  <c r="L52" i="5"/>
  <c r="K52" i="5"/>
  <c r="J52" i="5"/>
  <c r="I52" i="5"/>
  <c r="C52" i="5"/>
  <c r="N49" i="5"/>
  <c r="M49" i="5"/>
  <c r="L49" i="5"/>
  <c r="K49" i="5"/>
  <c r="J49" i="5"/>
  <c r="C49" i="5"/>
  <c r="N47" i="5"/>
  <c r="M47" i="5"/>
  <c r="L47" i="5"/>
  <c r="K47" i="5"/>
  <c r="J47" i="5"/>
  <c r="I47" i="5"/>
  <c r="H47" i="5"/>
  <c r="G47" i="5"/>
  <c r="F47" i="5"/>
  <c r="N43" i="5"/>
  <c r="M43" i="5"/>
  <c r="L43" i="5"/>
  <c r="K43" i="5"/>
  <c r="J43" i="5"/>
  <c r="I43" i="5"/>
  <c r="H43" i="5"/>
  <c r="G43" i="5"/>
  <c r="F43" i="5"/>
  <c r="C43" i="5"/>
  <c r="N41" i="5"/>
  <c r="M41" i="5"/>
  <c r="L41" i="5"/>
  <c r="K41" i="5"/>
  <c r="J41" i="5"/>
  <c r="I41" i="5"/>
  <c r="H41" i="5"/>
  <c r="G41" i="5"/>
  <c r="F41" i="5"/>
  <c r="E41" i="5"/>
  <c r="D41" i="5"/>
  <c r="C41" i="5"/>
  <c r="N33" i="5"/>
  <c r="M33" i="5"/>
  <c r="L33" i="5"/>
  <c r="K33" i="5"/>
  <c r="J33" i="5"/>
  <c r="I33" i="5"/>
  <c r="H33" i="5"/>
  <c r="G33" i="5"/>
  <c r="F33" i="5"/>
  <c r="E33" i="5"/>
  <c r="C33" i="5"/>
  <c r="N28" i="5"/>
  <c r="M28" i="5"/>
  <c r="L28" i="5"/>
  <c r="K28" i="5"/>
  <c r="J28" i="5"/>
  <c r="I28" i="5"/>
  <c r="H28" i="5"/>
  <c r="G28" i="5"/>
  <c r="F28" i="5"/>
  <c r="E28" i="5"/>
  <c r="C28" i="5"/>
  <c r="C24" i="5"/>
  <c r="N18" i="5"/>
  <c r="M18" i="5"/>
  <c r="L18" i="5"/>
  <c r="K18" i="5"/>
  <c r="J18" i="5"/>
  <c r="I18" i="5"/>
  <c r="H18" i="5"/>
  <c r="G18" i="5"/>
  <c r="F18" i="5"/>
  <c r="E18" i="5"/>
  <c r="C18" i="5"/>
  <c r="N10" i="5"/>
  <c r="M10" i="5"/>
  <c r="L10" i="5"/>
  <c r="K10" i="5"/>
  <c r="J10" i="5"/>
  <c r="I10" i="5"/>
  <c r="H10" i="5"/>
  <c r="G10" i="5"/>
  <c r="F10" i="5"/>
  <c r="E10" i="5"/>
  <c r="C10" i="5"/>
  <c r="C131" i="5" l="1"/>
  <c r="C143" i="5" s="1"/>
  <c r="J131" i="5"/>
  <c r="J143" i="5" s="1"/>
  <c r="I131" i="5"/>
  <c r="I143" i="5" s="1"/>
  <c r="O131" i="5"/>
  <c r="O143" i="5" s="1"/>
  <c r="F131" i="5"/>
  <c r="F143" i="5" s="1"/>
  <c r="M131" i="5"/>
  <c r="M143" i="5" s="1"/>
  <c r="H131" i="5"/>
  <c r="H143" i="5" s="1"/>
  <c r="N131" i="5"/>
  <c r="N143" i="5" s="1"/>
  <c r="E131" i="5"/>
  <c r="E143" i="5" s="1"/>
  <c r="K131" i="5"/>
  <c r="K143" i="5" s="1"/>
  <c r="L131" i="5"/>
  <c r="L143" i="5" s="1"/>
  <c r="G131" i="5"/>
  <c r="G143" i="5" s="1"/>
  <c r="N141" i="4"/>
  <c r="L33" i="3" l="1"/>
  <c r="L33" i="2"/>
  <c r="L33" i="4"/>
  <c r="N33" i="4"/>
  <c r="M33" i="4"/>
  <c r="J33" i="4"/>
  <c r="I33" i="4"/>
  <c r="L43" i="4"/>
  <c r="L28" i="4"/>
  <c r="L18" i="4"/>
  <c r="L10" i="4"/>
  <c r="F33" i="4"/>
  <c r="G33" i="4"/>
  <c r="H33" i="4"/>
  <c r="E33" i="4"/>
  <c r="N103" i="4"/>
  <c r="M103" i="4"/>
  <c r="N85" i="4"/>
  <c r="N76" i="4"/>
  <c r="N72" i="4"/>
  <c r="N59" i="4"/>
  <c r="N57" i="4"/>
  <c r="K49" i="4"/>
  <c r="L49" i="4"/>
  <c r="M49" i="4"/>
  <c r="N49" i="4"/>
  <c r="M43" i="4"/>
  <c r="N43" i="4"/>
  <c r="D41" i="4"/>
  <c r="E41" i="4"/>
  <c r="F41" i="4"/>
  <c r="G41" i="4"/>
  <c r="H41" i="4"/>
  <c r="I41" i="4"/>
  <c r="J41" i="4"/>
  <c r="K41" i="4"/>
  <c r="K33" i="4" s="1"/>
  <c r="L41" i="4"/>
  <c r="M41" i="4"/>
  <c r="N41" i="4"/>
  <c r="C41" i="4"/>
  <c r="N52" i="4"/>
  <c r="N47" i="4"/>
  <c r="N28" i="4"/>
  <c r="N18" i="4"/>
  <c r="N10" i="4"/>
  <c r="M141" i="4"/>
  <c r="L141" i="4"/>
  <c r="K141" i="4"/>
  <c r="J141" i="4"/>
  <c r="I141" i="4"/>
  <c r="H141" i="4"/>
  <c r="G141" i="4"/>
  <c r="F141" i="4"/>
  <c r="E141" i="4"/>
  <c r="C141" i="4"/>
  <c r="L103" i="4"/>
  <c r="K103" i="4"/>
  <c r="J103" i="4"/>
  <c r="I103" i="4"/>
  <c r="H103" i="4"/>
  <c r="C103" i="4"/>
  <c r="M85" i="4"/>
  <c r="L85" i="4"/>
  <c r="K85" i="4"/>
  <c r="J85" i="4"/>
  <c r="I85" i="4"/>
  <c r="M76" i="4"/>
  <c r="L76" i="4"/>
  <c r="K76" i="4"/>
  <c r="J76" i="4"/>
  <c r="I76" i="4"/>
  <c r="H76" i="4"/>
  <c r="C76" i="4"/>
  <c r="M74" i="4"/>
  <c r="I74" i="4"/>
  <c r="M73" i="4"/>
  <c r="M72" i="4" s="1"/>
  <c r="I73" i="4"/>
  <c r="L72" i="4"/>
  <c r="K72" i="4"/>
  <c r="J72" i="4"/>
  <c r="H72" i="4"/>
  <c r="G72" i="4"/>
  <c r="F72" i="4"/>
  <c r="C72" i="4"/>
  <c r="C69" i="4"/>
  <c r="H64" i="4"/>
  <c r="C64" i="4"/>
  <c r="M59" i="4"/>
  <c r="L59" i="4"/>
  <c r="K59" i="4"/>
  <c r="C59" i="4"/>
  <c r="M57" i="4"/>
  <c r="L57" i="4"/>
  <c r="K57" i="4"/>
  <c r="J57" i="4"/>
  <c r="C57" i="4"/>
  <c r="M52" i="4"/>
  <c r="L52" i="4"/>
  <c r="K52" i="4"/>
  <c r="J52" i="4"/>
  <c r="I52" i="4"/>
  <c r="C52" i="4"/>
  <c r="J49" i="4"/>
  <c r="C49" i="4"/>
  <c r="M47" i="4"/>
  <c r="L47" i="4"/>
  <c r="K47" i="4"/>
  <c r="J47" i="4"/>
  <c r="I47" i="4"/>
  <c r="H47" i="4"/>
  <c r="G47" i="4"/>
  <c r="F47" i="4"/>
  <c r="K43" i="4"/>
  <c r="J43" i="4"/>
  <c r="I43" i="4"/>
  <c r="H43" i="4"/>
  <c r="G43" i="4"/>
  <c r="F43" i="4"/>
  <c r="C43" i="4"/>
  <c r="C33" i="4"/>
  <c r="M28" i="4"/>
  <c r="K28" i="4"/>
  <c r="J28" i="4"/>
  <c r="I28" i="4"/>
  <c r="H28" i="4"/>
  <c r="G28" i="4"/>
  <c r="F28" i="4"/>
  <c r="E28" i="4"/>
  <c r="C28" i="4"/>
  <c r="C24" i="4"/>
  <c r="M18" i="4"/>
  <c r="K18" i="4"/>
  <c r="J18" i="4"/>
  <c r="I18" i="4"/>
  <c r="H18" i="4"/>
  <c r="G18" i="4"/>
  <c r="F18" i="4"/>
  <c r="E18" i="4"/>
  <c r="C18" i="4"/>
  <c r="M10" i="4"/>
  <c r="K10" i="4"/>
  <c r="J10" i="4"/>
  <c r="I10" i="4"/>
  <c r="H10" i="4"/>
  <c r="G10" i="4"/>
  <c r="F10" i="4"/>
  <c r="E10" i="4"/>
  <c r="C10" i="4"/>
  <c r="N131" i="4" l="1"/>
  <c r="N143" i="4" s="1"/>
  <c r="L131" i="4"/>
  <c r="L143" i="4" s="1"/>
  <c r="I72" i="4"/>
  <c r="I131" i="4" s="1"/>
  <c r="I143" i="4" s="1"/>
  <c r="F131" i="4"/>
  <c r="F143" i="4" s="1"/>
  <c r="E131" i="4"/>
  <c r="E143" i="4" s="1"/>
  <c r="K131" i="4"/>
  <c r="K143" i="4" s="1"/>
  <c r="G131" i="4"/>
  <c r="G143" i="4" s="1"/>
  <c r="C131" i="4"/>
  <c r="C143" i="4" s="1"/>
  <c r="J131" i="4"/>
  <c r="J143" i="4" s="1"/>
  <c r="H131" i="4"/>
  <c r="H143" i="4" s="1"/>
  <c r="M131" i="4"/>
  <c r="M143" i="4" s="1"/>
  <c r="M140" i="3"/>
  <c r="L140" i="3"/>
  <c r="K140" i="3"/>
  <c r="J140" i="3"/>
  <c r="I140" i="3"/>
  <c r="H140" i="3"/>
  <c r="G140" i="3"/>
  <c r="F140" i="3"/>
  <c r="E140" i="3"/>
  <c r="C140" i="3"/>
  <c r="L102" i="3"/>
  <c r="K102" i="3"/>
  <c r="J102" i="3"/>
  <c r="I102" i="3"/>
  <c r="H102" i="3"/>
  <c r="C102" i="3"/>
  <c r="M84" i="3"/>
  <c r="L84" i="3"/>
  <c r="K84" i="3"/>
  <c r="J84" i="3"/>
  <c r="I84" i="3"/>
  <c r="M75" i="3"/>
  <c r="L75" i="3"/>
  <c r="K75" i="3"/>
  <c r="J75" i="3"/>
  <c r="I75" i="3"/>
  <c r="H75" i="3"/>
  <c r="C75" i="3"/>
  <c r="M73" i="3"/>
  <c r="I73" i="3"/>
  <c r="M72" i="3"/>
  <c r="M71" i="3" s="1"/>
  <c r="I72" i="3"/>
  <c r="I71" i="3" s="1"/>
  <c r="L71" i="3"/>
  <c r="K71" i="3"/>
  <c r="J71" i="3"/>
  <c r="H71" i="3"/>
  <c r="G71" i="3"/>
  <c r="F71" i="3"/>
  <c r="C71" i="3"/>
  <c r="C68" i="3"/>
  <c r="H63" i="3"/>
  <c r="C63" i="3"/>
  <c r="M58" i="3"/>
  <c r="L58" i="3"/>
  <c r="K58" i="3"/>
  <c r="C58" i="3"/>
  <c r="M56" i="3"/>
  <c r="L56" i="3"/>
  <c r="K56" i="3"/>
  <c r="J56" i="3"/>
  <c r="C56" i="3"/>
  <c r="M51" i="3"/>
  <c r="L51" i="3"/>
  <c r="K51" i="3"/>
  <c r="J51" i="3"/>
  <c r="I51" i="3"/>
  <c r="C51" i="3"/>
  <c r="M48" i="3"/>
  <c r="L48" i="3"/>
  <c r="K48" i="3"/>
  <c r="J48" i="3"/>
  <c r="C48" i="3"/>
  <c r="M46" i="3"/>
  <c r="L46" i="3"/>
  <c r="K46" i="3"/>
  <c r="J46" i="3"/>
  <c r="I46" i="3"/>
  <c r="H46" i="3"/>
  <c r="G46" i="3"/>
  <c r="F46" i="3"/>
  <c r="M42" i="3"/>
  <c r="L42" i="3"/>
  <c r="K42" i="3"/>
  <c r="J42" i="3"/>
  <c r="I42" i="3"/>
  <c r="H42" i="3"/>
  <c r="G42" i="3"/>
  <c r="F42" i="3"/>
  <c r="C42" i="3"/>
  <c r="M33" i="3"/>
  <c r="K33" i="3"/>
  <c r="J33" i="3"/>
  <c r="I33" i="3"/>
  <c r="H33" i="3"/>
  <c r="G33" i="3"/>
  <c r="F33" i="3"/>
  <c r="E33" i="3"/>
  <c r="C33" i="3"/>
  <c r="M28" i="3"/>
  <c r="L28" i="3"/>
  <c r="K28" i="3"/>
  <c r="J28" i="3"/>
  <c r="I28" i="3"/>
  <c r="H28" i="3"/>
  <c r="G28" i="3"/>
  <c r="F28" i="3"/>
  <c r="E28" i="3"/>
  <c r="C28" i="3"/>
  <c r="C24" i="3"/>
  <c r="M18" i="3"/>
  <c r="L18" i="3"/>
  <c r="K18" i="3"/>
  <c r="J18" i="3"/>
  <c r="I18" i="3"/>
  <c r="H18" i="3"/>
  <c r="G18" i="3"/>
  <c r="F18" i="3"/>
  <c r="E18" i="3"/>
  <c r="C18" i="3"/>
  <c r="M10" i="3"/>
  <c r="L10" i="3"/>
  <c r="K10" i="3"/>
  <c r="J10" i="3"/>
  <c r="I10" i="3"/>
  <c r="H10" i="3"/>
  <c r="G10" i="3"/>
  <c r="F10" i="3"/>
  <c r="E10" i="3"/>
  <c r="C10" i="3"/>
  <c r="K33" i="2"/>
  <c r="G130" i="3" l="1"/>
  <c r="G142" i="3" s="1"/>
  <c r="H130" i="3"/>
  <c r="H142" i="3" s="1"/>
  <c r="M130" i="3"/>
  <c r="M142" i="3" s="1"/>
  <c r="I130" i="3"/>
  <c r="I142" i="3" s="1"/>
  <c r="C130" i="3"/>
  <c r="C142" i="3" s="1"/>
  <c r="J130" i="3"/>
  <c r="J142" i="3" s="1"/>
  <c r="E130" i="3"/>
  <c r="E142" i="3" s="1"/>
  <c r="K130" i="3"/>
  <c r="K142" i="3" s="1"/>
  <c r="F130" i="3"/>
  <c r="F142" i="3" s="1"/>
  <c r="L130" i="3"/>
  <c r="L142" i="3" s="1"/>
  <c r="L140" i="2"/>
  <c r="K140" i="2"/>
  <c r="J140" i="2"/>
  <c r="I140" i="2"/>
  <c r="H140" i="2"/>
  <c r="G140" i="2"/>
  <c r="F140" i="2"/>
  <c r="E140" i="2"/>
  <c r="C140" i="2"/>
  <c r="L102" i="2"/>
  <c r="K102" i="2"/>
  <c r="J102" i="2"/>
  <c r="I102" i="2"/>
  <c r="H102" i="2"/>
  <c r="C102" i="2"/>
  <c r="L84" i="2"/>
  <c r="K84" i="2"/>
  <c r="J84" i="2"/>
  <c r="I84" i="2"/>
  <c r="L75" i="2"/>
  <c r="K75" i="2"/>
  <c r="J75" i="2"/>
  <c r="I75" i="2"/>
  <c r="H75" i="2"/>
  <c r="C75" i="2"/>
  <c r="I73" i="2"/>
  <c r="I72" i="2"/>
  <c r="L71" i="2"/>
  <c r="K71" i="2"/>
  <c r="J71" i="2"/>
  <c r="H71" i="2"/>
  <c r="G71" i="2"/>
  <c r="F71" i="2"/>
  <c r="C71" i="2"/>
  <c r="C68" i="2"/>
  <c r="H63" i="2"/>
  <c r="C63" i="2"/>
  <c r="L58" i="2"/>
  <c r="K58" i="2"/>
  <c r="C58" i="2"/>
  <c r="L56" i="2"/>
  <c r="K56" i="2"/>
  <c r="J56" i="2"/>
  <c r="C56" i="2"/>
  <c r="L51" i="2"/>
  <c r="K51" i="2"/>
  <c r="J51" i="2"/>
  <c r="I51" i="2"/>
  <c r="C51" i="2"/>
  <c r="L48" i="2"/>
  <c r="K48" i="2"/>
  <c r="J48" i="2"/>
  <c r="C48" i="2"/>
  <c r="L46" i="2"/>
  <c r="K46" i="2"/>
  <c r="J46" i="2"/>
  <c r="I46" i="2"/>
  <c r="H46" i="2"/>
  <c r="G46" i="2"/>
  <c r="F46" i="2"/>
  <c r="L42" i="2"/>
  <c r="K42" i="2"/>
  <c r="J42" i="2"/>
  <c r="I42" i="2"/>
  <c r="H42" i="2"/>
  <c r="G42" i="2"/>
  <c r="F42" i="2"/>
  <c r="C42" i="2"/>
  <c r="J33" i="2"/>
  <c r="I33" i="2"/>
  <c r="H33" i="2"/>
  <c r="G33" i="2"/>
  <c r="F33" i="2"/>
  <c r="E33" i="2"/>
  <c r="C33" i="2"/>
  <c r="L28" i="2"/>
  <c r="K28" i="2"/>
  <c r="J28" i="2"/>
  <c r="I28" i="2"/>
  <c r="H28" i="2"/>
  <c r="G28" i="2"/>
  <c r="F28" i="2"/>
  <c r="E28" i="2"/>
  <c r="C28" i="2"/>
  <c r="C24" i="2"/>
  <c r="L18" i="2"/>
  <c r="K18" i="2"/>
  <c r="J18" i="2"/>
  <c r="I18" i="2"/>
  <c r="H18" i="2"/>
  <c r="G18" i="2"/>
  <c r="F18" i="2"/>
  <c r="E18" i="2"/>
  <c r="C18" i="2"/>
  <c r="L10" i="2"/>
  <c r="K10" i="2"/>
  <c r="J10" i="2"/>
  <c r="I10" i="2"/>
  <c r="H10" i="2"/>
  <c r="G10" i="2"/>
  <c r="F10" i="2"/>
  <c r="E10" i="2"/>
  <c r="C10" i="2"/>
  <c r="E130" i="2" l="1"/>
  <c r="E142" i="2" s="1"/>
  <c r="K130" i="2"/>
  <c r="K142" i="2" s="1"/>
  <c r="F130" i="2"/>
  <c r="F142" i="2" s="1"/>
  <c r="L130" i="2"/>
  <c r="L142" i="2" s="1"/>
  <c r="C130" i="2"/>
  <c r="C142" i="2" s="1"/>
  <c r="J130" i="2"/>
  <c r="J142" i="2" s="1"/>
  <c r="I71" i="2"/>
  <c r="I130" i="2" s="1"/>
  <c r="I142" i="2" s="1"/>
  <c r="H130" i="2"/>
  <c r="H142" i="2" s="1"/>
  <c r="G130" i="2"/>
  <c r="G142" i="2" s="1"/>
</calcChain>
</file>

<file path=xl/sharedStrings.xml><?xml version="1.0" encoding="utf-8"?>
<sst xmlns="http://schemas.openxmlformats.org/spreadsheetml/2006/main" count="1372" uniqueCount="281">
  <si>
    <t>DEPARTAMENTO ADMINISTRATIVO/FINANCIERO</t>
  </si>
  <si>
    <t>PRESUPUESTO DE GASTOS Y APLICACIONES FINANCIERAS</t>
  </si>
  <si>
    <t>AÑO 2021</t>
  </si>
  <si>
    <t>RD$</t>
  </si>
  <si>
    <r>
      <t>CAP</t>
    </r>
    <r>
      <rPr>
        <b/>
        <sz val="10"/>
        <rFont val="Calibri"/>
        <family val="2"/>
      </rPr>
      <t>Í</t>
    </r>
    <r>
      <rPr>
        <b/>
        <sz val="10"/>
        <rFont val="Calibri"/>
        <family val="2"/>
      </rPr>
      <t>TULO 0201, UNIDAD EJECUTORA 014</t>
    </r>
  </si>
  <si>
    <t>CUENTAS</t>
  </si>
  <si>
    <t>PRESUPUESTO APROBADO</t>
  </si>
  <si>
    <t>PRESUPUESTO MODIFICADO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</si>
  <si>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</si>
  <si>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</si>
  <si>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</si>
  <si>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</si>
  <si>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</si>
  <si>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</si>
  <si>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</si>
  <si>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</si>
  <si>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REMUNERACIONES Y CONTRIBUCIONES</t>
  </si>
  <si>
    <t>2.1.1</t>
  </si>
  <si>
    <t>REMUNERACIONES</t>
  </si>
  <si>
    <t>2.1.1.1.01</t>
  </si>
  <si>
    <t>REMUNERACIONES AL PERSONAL FIJO</t>
  </si>
  <si>
    <t>2.1.1.2.08</t>
  </si>
  <si>
    <t>REMUNERACIONES AL PERSONAL DE CARÁCTER TEMPORAL</t>
  </si>
  <si>
    <t>2.1.1.3.01</t>
  </si>
  <si>
    <t>SUELDOS AL PERSONAL FIJO EN TRAMITE DE PENSIONES</t>
  </si>
  <si>
    <t>2.1.1.4.01</t>
  </si>
  <si>
    <t>SUELDO ANUAL NO.13</t>
  </si>
  <si>
    <t>2.1.1.5.02</t>
  </si>
  <si>
    <t>PAGO DE PRORCENTAJE POR DESVINCULACION DE CARGO</t>
  </si>
  <si>
    <t>2.1.1.5.03</t>
  </si>
  <si>
    <t xml:space="preserve">PRESTACION LABORAL POR DESVINCULACION </t>
  </si>
  <si>
    <t>2.1.1.5.04</t>
  </si>
  <si>
    <t>PROPORCION DE VACACIONES NO DISFRUDAS</t>
  </si>
  <si>
    <t>2.1.2</t>
  </si>
  <si>
    <t>SOBRESUELDOS</t>
  </si>
  <si>
    <t>2.1.2.2.01</t>
  </si>
  <si>
    <t>COMPENSACION POR GASTOS DE ALIMENTACION</t>
  </si>
  <si>
    <t>2.1.2.2.02</t>
  </si>
  <si>
    <t>Compensación por Horas Extraordinarias</t>
  </si>
  <si>
    <t>2.1.2.2.03</t>
  </si>
  <si>
    <t>Pago de Horas Extraordinarias</t>
  </si>
  <si>
    <t>2.1.2.2.05</t>
  </si>
  <si>
    <t>COMPENSACION SERVICIOS DE SEGURIDAD</t>
  </si>
  <si>
    <t>2.1.2.2.10</t>
  </si>
  <si>
    <t xml:space="preserve">Compensacion por cumplimientos de indicadores </t>
  </si>
  <si>
    <t>2.1.3</t>
  </si>
  <si>
    <t>DIETAS Y GASTOS DE REPRESENTACIÓN</t>
  </si>
  <si>
    <t>2.1.3.2.01</t>
  </si>
  <si>
    <t xml:space="preserve">GASTOS DE REPRESENTACION EN EL PAIS   </t>
  </si>
  <si>
    <t>2.1.4</t>
  </si>
  <si>
    <t>GRATIFICACIONES Y BONIFICACIONES</t>
  </si>
  <si>
    <t>2.1.4.2.03</t>
  </si>
  <si>
    <t>GRATIFICACIONES POR ANIVERSARIO DE INSTITUCION</t>
  </si>
  <si>
    <t>2.1.5</t>
  </si>
  <si>
    <t>CONTRIBUCIONES A LA SEGURIDAD SOCIAL</t>
  </si>
  <si>
    <t>2.1.5.1.01</t>
  </si>
  <si>
    <t xml:space="preserve">CONTRIBUCIONES AL SEGURO DE SALUD    </t>
  </si>
  <si>
    <t>2.1.5.2.01</t>
  </si>
  <si>
    <t>CONTRIBUCIONES AL SEGURO DE PENSIONES</t>
  </si>
  <si>
    <t>2.1.5.3.01</t>
  </si>
  <si>
    <t>CONTRIBUCIONES AL SEGURO DE RIESGO LABORAL</t>
  </si>
  <si>
    <t>CONTRATACIÓN DE SERVICIOS</t>
  </si>
  <si>
    <t>2.2.1</t>
  </si>
  <si>
    <t>SERVICIOS BÁSICOS</t>
  </si>
  <si>
    <t>2.2.1.2.01</t>
  </si>
  <si>
    <t>SERVICIOS TELEFONICO DE LARGA DISTANCIA</t>
  </si>
  <si>
    <t>2.2.1.3.01</t>
  </si>
  <si>
    <t>TELEFONO LOCAL</t>
  </si>
  <si>
    <t>2.2.1.4.01</t>
  </si>
  <si>
    <t>TELEFAX Y CORREOS</t>
  </si>
  <si>
    <t>2.2.1.5.01</t>
  </si>
  <si>
    <t>SERVICIO DE INTERNET Y TELEVISION POR CABLE</t>
  </si>
  <si>
    <t>2.2.1.6.01</t>
  </si>
  <si>
    <t xml:space="preserve">ENERGIA ELECTRICA                                            </t>
  </si>
  <si>
    <t>2.2.1.7.01</t>
  </si>
  <si>
    <t>AGUA</t>
  </si>
  <si>
    <t>2.2.1.8.01</t>
  </si>
  <si>
    <t>RECOLECCION DE RESIDUOS SOLIDOS</t>
  </si>
  <si>
    <t xml:space="preserve">2.2.2 </t>
  </si>
  <si>
    <t>PUBLICIDAD, IMPRESIÓN Y ENCUADERNACIÓN</t>
  </si>
  <si>
    <t>2.2.3</t>
  </si>
  <si>
    <t>VIÁTICOS</t>
  </si>
  <si>
    <t>2.2.3.1.01</t>
  </si>
  <si>
    <t xml:space="preserve">VIATICOS DENTRO DEL PAIS                 </t>
  </si>
  <si>
    <t>2.2.4</t>
  </si>
  <si>
    <t>TRANSPORTE Y ALMACENAJE</t>
  </si>
  <si>
    <t>2.2.5</t>
  </si>
  <si>
    <t>ALQUILERES Y RENTAS</t>
  </si>
  <si>
    <t>2.2.6</t>
  </si>
  <si>
    <t>SEGUROS</t>
  </si>
  <si>
    <t>2.2.6.3</t>
  </si>
  <si>
    <t>SEGUROS DE PERSONAS</t>
  </si>
  <si>
    <t>2.2.7</t>
  </si>
  <si>
    <t>SERVICIOS DE CONSERVACIÓN, REPARACIONES MENORES E INSTALACIONES TEMPORALES</t>
  </si>
  <si>
    <t>2.2.7.2.02</t>
  </si>
  <si>
    <t>MANTENIMIENTO Y REPARACIÓN TECNOLOGÍA</t>
  </si>
  <si>
    <t>2.2.7.2.06</t>
  </si>
  <si>
    <t>MANTENIMIENTO Y REPARACIÓN MAQUINARIAS</t>
  </si>
  <si>
    <t>2.2.8</t>
  </si>
  <si>
    <t>OTROS SERVICIOS NO INCLUIDOS EN CONCEPTOS ANTERIORES</t>
  </si>
  <si>
    <t>2.2.8.5</t>
  </si>
  <si>
    <t>FUMIGACIÓN</t>
  </si>
  <si>
    <t>2.2.8.7</t>
  </si>
  <si>
    <t>SERVICIOS TECNICOS Y PROFESIONALES</t>
  </si>
  <si>
    <t>2.2.9</t>
  </si>
  <si>
    <t>OTRAS CONSTRATACIONES DE SERVICIOS</t>
  </si>
  <si>
    <t>MATERIALES Y SUMINISTROS</t>
  </si>
  <si>
    <t>2.3.1</t>
  </si>
  <si>
    <t>ALIMENTOS Y PRODUCTOS AGROFORESTALES</t>
  </si>
  <si>
    <t>2.3.1.1.01</t>
  </si>
  <si>
    <t xml:space="preserve">ALIMENTOS Y BEBIDAS PARA PERSONAS </t>
  </si>
  <si>
    <t>2.3.2</t>
  </si>
  <si>
    <t>TEXTILES Y VESTUARIOS</t>
  </si>
  <si>
    <t>2.3.2.1</t>
  </si>
  <si>
    <t>2.3.2.2</t>
  </si>
  <si>
    <t>2.3.2.3</t>
  </si>
  <si>
    <t>2.3.2.4</t>
  </si>
  <si>
    <t>2.3.3</t>
  </si>
  <si>
    <t>PRODUCTOS DE PAPEL, CARTÓN E IMPRESOS</t>
  </si>
  <si>
    <t>2.3.3.1</t>
  </si>
  <si>
    <t>2.3.3.2</t>
  </si>
  <si>
    <t>2.3.3.6</t>
  </si>
  <si>
    <t>2.3.4</t>
  </si>
  <si>
    <t>PRODUCTOS FARMACÉUTICOS</t>
  </si>
  <si>
    <t>2.3.5</t>
  </si>
  <si>
    <t>PRODUCTOS DE CUERO, CAUCHO Y PLÁSTICO</t>
  </si>
  <si>
    <t>2.3.5.3</t>
  </si>
  <si>
    <t>2.3.6</t>
  </si>
  <si>
    <t>PRODUCTOS DE MINERALES, METÁLICOS Y NO METÁLICOS</t>
  </si>
  <si>
    <t>2.3.7</t>
  </si>
  <si>
    <t>COMBUSTIBLES, LUBRICANTES, PRODUCTOS QUÍMICOS Y CONEXOS</t>
  </si>
  <si>
    <t>2.3.7.1.01</t>
  </si>
  <si>
    <t>GASOLINA</t>
  </si>
  <si>
    <t>2.3.7.1.02</t>
  </si>
  <si>
    <t>GASOIL</t>
  </si>
  <si>
    <t>2.3.8</t>
  </si>
  <si>
    <t>GASTOS QUE SE ASIGNARAN DURANTE EL EJERCICIO (Arts. 32-33 Ley No. 423-06)</t>
  </si>
  <si>
    <t>2.3.9</t>
  </si>
  <si>
    <t>PRODUCTOS Y ÚTILES VARIOS</t>
  </si>
  <si>
    <t>2.3.9.1</t>
  </si>
  <si>
    <t>2.3.9.2</t>
  </si>
  <si>
    <t>2.3.9.5</t>
  </si>
  <si>
    <t>2.3.9.6</t>
  </si>
  <si>
    <t>2.3.9.9</t>
  </si>
  <si>
    <t xml:space="preserve">TRANSFERENCIAS CORRIENTES </t>
  </si>
  <si>
    <t>2.4.1</t>
  </si>
  <si>
    <t>TRANSFERENCIAS CORRIENTES AL SECTOR PRIVADO</t>
  </si>
  <si>
    <t>2.4.1.2</t>
  </si>
  <si>
    <t>2.4.2</t>
  </si>
  <si>
    <t>TRANSFERENCIAS CORRIENTES AL GOBIERNO GENERAL NACIONAL</t>
  </si>
  <si>
    <t>2.4.3</t>
  </si>
  <si>
    <t>TRANSFERENCIAS CORRIENTES AL GOBIERNO GENERALES LOCALES</t>
  </si>
  <si>
    <t>2.4.4</t>
  </si>
  <si>
    <t>TRANSFERENCIAS CORRIENTES A EMPRESAS PÚBLICAS NO FINANCIERAS</t>
  </si>
  <si>
    <t>2.4.5</t>
  </si>
  <si>
    <t>TRANSFERENCIAS CORRIENTES A INSTITUCIONES PÚBLICAS FINANCIERAS</t>
  </si>
  <si>
    <t>2.4.6</t>
  </si>
  <si>
    <t>SUBVENCIONES</t>
  </si>
  <si>
    <t>2.4.7</t>
  </si>
  <si>
    <t>TRANSFERENCIAS CORRIENTES AL SECTOR EXTERNO</t>
  </si>
  <si>
    <t>2.4.9</t>
  </si>
  <si>
    <t>TRANSFERENCIAS CORRIENTES A OTRAS INSTITUCIONES PÚBLICAS</t>
  </si>
  <si>
    <t>TRANSFERENCIAS DE CAPITAL</t>
  </si>
  <si>
    <t>2.5.1</t>
  </si>
  <si>
    <t>TRANSFERENCIAS DE CAPITAL AL SECTOR PRIVADO</t>
  </si>
  <si>
    <t>2.5.2</t>
  </si>
  <si>
    <t>TRANSFERENCIAS DE CAPITAL AL GOBIERNO GENERAL NACIONAL</t>
  </si>
  <si>
    <t>2.5.3</t>
  </si>
  <si>
    <t>TRANSFERENCIAS DE CAPITAL AL GOBIERNO GENERALES LOCALES</t>
  </si>
  <si>
    <t>2.5.4</t>
  </si>
  <si>
    <t>TRANSFERENCIAS DE CAPITAL A EMPRESAS PÚBLICAS NO FINANCIERAS</t>
  </si>
  <si>
    <t>2.5.5</t>
  </si>
  <si>
    <t>TRANSFERENCIAS DE CAPITAL A INSTITUCIONES PÚBLICAS FINANCIERAS</t>
  </si>
  <si>
    <t>2.5.6</t>
  </si>
  <si>
    <t>TRANSFERENCIAS DE CAPITAL AL SECTOR EXTERNO</t>
  </si>
  <si>
    <t>2.5.9</t>
  </si>
  <si>
    <t>BIENES MUEBLES, INMUEBLES E INTANGIBLES</t>
  </si>
  <si>
    <t>2.6.1</t>
  </si>
  <si>
    <t>MOBILIARIO Y EQUIPO</t>
  </si>
  <si>
    <t>2.6.1.1</t>
  </si>
  <si>
    <t>2.6.1.3</t>
  </si>
  <si>
    <t>2.6.1.4</t>
  </si>
  <si>
    <t>2.6.2</t>
  </si>
  <si>
    <t>MOBILIARIO Y EQUIPO EDUCACIONAL Y RECREATIVO</t>
  </si>
  <si>
    <t>2.6.3</t>
  </si>
  <si>
    <t>EQUIPO E INSTRUMENTAL, CIENTÍFICO Y LABORATORIO</t>
  </si>
  <si>
    <t>2.6.4</t>
  </si>
  <si>
    <t>VEHÍCULOS Y EQUIPO DE TRANSPORTE, TRACCIÓN Y ELEVACIÓN</t>
  </si>
  <si>
    <t>2.6.5</t>
  </si>
  <si>
    <t>MAQUINARIA, OTROS EQUIPOS Y HERRAMIENTAS</t>
  </si>
  <si>
    <t>2.6.6</t>
  </si>
  <si>
    <t>EQUIPOS DE DEFENSA Y SEGURIDAD</t>
  </si>
  <si>
    <t>2.6.7</t>
  </si>
  <si>
    <t xml:space="preserve">ACTIVOS BIOLÓGICOS </t>
  </si>
  <si>
    <t>2.6.8</t>
  </si>
  <si>
    <t>BIENES INTANGIBLES</t>
  </si>
  <si>
    <t>2.6.9</t>
  </si>
  <si>
    <t>EDIFICIOS, ESTRUCTURAS, TIERRAS, TERRENOS Y OBJETOS DE VALOR</t>
  </si>
  <si>
    <t>OBRAS</t>
  </si>
  <si>
    <t>2.7.1</t>
  </si>
  <si>
    <t>OBRAS EN EDIFICACIONES</t>
  </si>
  <si>
    <t>2.7.2</t>
  </si>
  <si>
    <t>INFRAESTRUCTURA</t>
  </si>
  <si>
    <t>2.7.3</t>
  </si>
  <si>
    <t>CONSTRUCCIONES EN BIENES CONCESIONADOS</t>
  </si>
  <si>
    <t>2.7.4</t>
  </si>
  <si>
    <t>GASTOS QUE SE ASIGNARÁN DURANTE EL EJERCICIO PARA INVERSIÓN (Arts. 32-33 Ley No. 423-06)</t>
  </si>
  <si>
    <t>ADQUISICIÓN DE ACTIVOS FINANCIEROS CON FINES DE POLÍTICA</t>
  </si>
  <si>
    <t>2.8.1</t>
  </si>
  <si>
    <t>CONCESIÓN DE PRÉSTAMOS</t>
  </si>
  <si>
    <t>2.8.2</t>
  </si>
  <si>
    <t>ADQUISICIÓN DE TÍTULOS VALORES REPRESENTATIVOS DE DEUDA</t>
  </si>
  <si>
    <t>2.8.3</t>
  </si>
  <si>
    <t>COMPRA DE ACCIONES Y PARTICIPACIONES DE CAPITAL</t>
  </si>
  <si>
    <t>2.8.4</t>
  </si>
  <si>
    <t>OBLIGACIONES NEGOCIALES</t>
  </si>
  <si>
    <t>2.8.5</t>
  </si>
  <si>
    <t>APORTES DE CAPITAL AL SECTOR PÚBLICO</t>
  </si>
  <si>
    <t>GASTOS FINANCIEROS</t>
  </si>
  <si>
    <t>2.9.1</t>
  </si>
  <si>
    <t>INTERESES DE LA DEUDA PÚBLICA INTERNA</t>
  </si>
  <si>
    <t>2.9.2</t>
  </si>
  <si>
    <t>INTERESES DE LA DEUDA PÚBLICA EXTERNA</t>
  </si>
  <si>
    <t>2.9.3</t>
  </si>
  <si>
    <t>INTERESES DE LA DEUDA COMERCIAL</t>
  </si>
  <si>
    <t>2.9.4</t>
  </si>
  <si>
    <t>COMISIONES Y OTROS GASTOS BANCARIOS DE LA DEUDA PÚBLICA</t>
  </si>
  <si>
    <t>TOTAL GASTOS</t>
  </si>
  <si>
    <t>APLICACIONES FINANCIERAS</t>
  </si>
  <si>
    <t xml:space="preserve">INCREMENTO DE ACTIVOS FINANCIEROS </t>
  </si>
  <si>
    <t>4.1.1</t>
  </si>
  <si>
    <t xml:space="preserve">     INCREMENTO DE ACTIVOS FINANCIEROS CORRIENTES</t>
  </si>
  <si>
    <t>4.1.2</t>
  </si>
  <si>
    <t xml:space="preserve">     INCREMENTO DE ACTIVOS FINANCIEROS NO CORRIENTES</t>
  </si>
  <si>
    <t>DISMINUCIÓN DE PASIVOS</t>
  </si>
  <si>
    <t>4.2.1</t>
  </si>
  <si>
    <t xml:space="preserve">     DISMINUCIÓN DE PASIVOS FINANCIEROS CORRIENTES</t>
  </si>
  <si>
    <t>4.2.2</t>
  </si>
  <si>
    <t xml:space="preserve">     DISMINUCIÓN DE PASIVOS FINANCIEROS NO CORRIENTES</t>
  </si>
  <si>
    <t>DISMINUCIÓN DE FONDOS DE TERCEROS</t>
  </si>
  <si>
    <t>4.3.5</t>
  </si>
  <si>
    <t xml:space="preserve">     DISMINUCIÓN DE DEPÓSITOS FONDOS DE TERCEROS</t>
  </si>
  <si>
    <t>TOTAL APLICACIONES FINANCIERAS</t>
  </si>
  <si>
    <t>TOTAL GASTOS Y APLICACIONES FINANCIERAS</t>
  </si>
  <si>
    <r>
      <t xml:space="preserve">FUENTE : </t>
    </r>
    <r>
      <rPr>
        <sz val="10"/>
        <rFont val="Calibri"/>
        <family val="2"/>
      </rPr>
      <t xml:space="preserve">Sistema de Gestión Financiera (SIGEF) </t>
    </r>
  </si>
  <si>
    <t>Filias Bencosme</t>
  </si>
  <si>
    <t>Administrativo/Financiero</t>
  </si>
  <si>
    <t>OCABID</t>
  </si>
  <si>
    <t xml:space="preserve">HILADOS, FIBRAS Y TELAS </t>
  </si>
  <si>
    <t>ACABADOS TEXTILES</t>
  </si>
  <si>
    <t>PRENDAS Y ACCESORIOS DE VESTIR</t>
  </si>
  <si>
    <t>CALZADOS</t>
  </si>
  <si>
    <t>PAPEL DE ESCRITORIO</t>
  </si>
  <si>
    <t>PRODUCTOS DE PAPEL Y CARTÓN</t>
  </si>
  <si>
    <t>ESPECIES TIMBRADAS Y VALORADAS</t>
  </si>
  <si>
    <t>LLANTAS Y NEUMÁTICOS</t>
  </si>
  <si>
    <t>MATERIALES DE LIMPIEZA</t>
  </si>
  <si>
    <t>ÚTILES DE ESCRITORIO, OFICINA, INFORMÁTICA, ESCOLARES Y DE ENSEÑANZA</t>
  </si>
  <si>
    <t>ÚTILES DE COCINA Y COMEDOR</t>
  </si>
  <si>
    <t>PRODUCTOS ELÉCTRICOS Y AFINES</t>
  </si>
  <si>
    <t>PRODUCTOS Y ÚTILES VARIOS NO IDENTIFICADOS PRECEDENTEMENTE (N.I.P.)</t>
  </si>
  <si>
    <t>AYUDAS Y DONACIONES A PERSONAS</t>
  </si>
  <si>
    <t>MUEBLES, EQUIPOS DE OFICINA Y ESTANTERÍA</t>
  </si>
  <si>
    <t>EQUIPOS DE TECNOLOGÍA DE LA INFORMACIÓN Y COMUNICACIÓN</t>
  </si>
  <si>
    <t>ELECTROMÉSTICOS</t>
  </si>
  <si>
    <t>SEPTIEMBRE</t>
  </si>
  <si>
    <t>2.3.9.7</t>
  </si>
  <si>
    <t>2.3.9.8</t>
  </si>
  <si>
    <t>PRODUCTOS Y ÚTILES VETERINARIOS</t>
  </si>
  <si>
    <t>REPUESTOS Y ACCESORIOS MENORES</t>
  </si>
  <si>
    <t>OCTUBRE</t>
  </si>
  <si>
    <t>2.2.2.1</t>
  </si>
  <si>
    <t>PUBLICIDAD Y PROPAGANDA</t>
  </si>
  <si>
    <t>NOVIEMBRE</t>
  </si>
  <si>
    <t>DICIEMBRE</t>
  </si>
  <si>
    <t>2.2.2.2</t>
  </si>
  <si>
    <t>IMPRESIÓN, ENCUADERNACIÓN Y ROTULACIÓN</t>
  </si>
  <si>
    <t>2.6.4.1</t>
  </si>
  <si>
    <t>AUTOMÓVILES Y CAMIONES</t>
  </si>
  <si>
    <t>2.6.5.6</t>
  </si>
  <si>
    <t>EQUIPOS DE GENERACIÓN ELÉCTRICA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</si>
</sst>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&quot;€&quot;_-;\-* #,##0.00\ &quot;€&quot;_-;_-* &quot;-&quot;??\ &quot;€&quot;_-;_-@_-"/>
  </numFmts>
  <fonts count="15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sz val="10"/>
      <color rgb="FFFF0000"/>
      <name val="Calibri"/>
      <family val="2"/>
    </font>
    <font>
      <sz val="10"/>
      <color rgb="FF0070C0"/>
      <name val="Calibri"/>
      <family val="2"/>
    </font>
    <font>
      <sz val="10"/>
      <color rgb="FF7030A0"/>
      <name val="Calibri"/>
      <family val="2"/>
    </font>
    <font>
      <b/>
      <sz val="10"/>
      <color theme="9" tint="-0.499984740745262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  <font>
      <sz val="10"/>
      <color theme="9" tint="-0.249977111117893"/>
      <name val="Calibri"/>
      <family val="2"/>
    </font>
    <font>
      <b/>
      <sz val="10"/>
      <color theme="9" tint="-0.249977111117893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164" fontId="13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4" xfId="1" applyFont="1" applyFill="1" applyBorder="1" applyAlignment="1">
      <alignment horizontal="left" vertical="center"/>
    </xf>
    <xf numFmtId="0" fontId="3" fillId="2" borderId="4" xfId="1" applyFont="1" applyFill="1" applyBorder="1" applyAlignment="1">
      <alignment vertical="center"/>
    </xf>
    <xf numFmtId="0" fontId="3" fillId="0" borderId="4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4" fontId="4" fillId="0" borderId="4" xfId="2" applyNumberFormat="1" applyFont="1" applyFill="1" applyBorder="1" applyAlignment="1">
      <alignment horizontal="right" vertical="center"/>
    </xf>
    <xf numFmtId="4" fontId="4" fillId="3" borderId="4" xfId="2" applyNumberFormat="1" applyFont="1" applyFill="1" applyBorder="1" applyAlignment="1">
      <alignment horizontal="right" vertical="center"/>
    </xf>
    <xf numFmtId="0" fontId="5" fillId="0" borderId="0" xfId="1" applyFont="1" applyAlignment="1">
      <alignment vertical="center"/>
    </xf>
    <xf numFmtId="4" fontId="2" fillId="0" borderId="4" xfId="2" applyNumberFormat="1" applyFont="1" applyFill="1" applyBorder="1" applyAlignment="1">
      <alignment horizontal="right" vertical="center"/>
    </xf>
    <xf numFmtId="4" fontId="2" fillId="0" borderId="4" xfId="2" applyNumberFormat="1" applyFont="1" applyBorder="1" applyAlignment="1">
      <alignment horizontal="right" vertical="center"/>
    </xf>
    <xf numFmtId="0" fontId="6" fillId="0" borderId="4" xfId="1" applyFont="1" applyFill="1" applyBorder="1" applyAlignment="1">
      <alignment vertical="center"/>
    </xf>
    <xf numFmtId="4" fontId="6" fillId="0" borderId="4" xfId="2" applyNumberFormat="1" applyFont="1" applyFill="1" applyBorder="1" applyAlignment="1">
      <alignment horizontal="right" vertical="center"/>
    </xf>
    <xf numFmtId="4" fontId="6" fillId="0" borderId="4" xfId="2" applyNumberFormat="1" applyFont="1" applyBorder="1" applyAlignment="1">
      <alignment horizontal="right" vertical="center"/>
    </xf>
    <xf numFmtId="0" fontId="6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43" fontId="4" fillId="0" borderId="4" xfId="2" applyNumberFormat="1" applyFont="1" applyFill="1" applyBorder="1" applyAlignment="1">
      <alignment horizontal="right" vertical="center"/>
    </xf>
    <xf numFmtId="0" fontId="2" fillId="0" borderId="4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4" xfId="1" applyFont="1" applyFill="1" applyBorder="1" applyAlignment="1">
      <alignment vertical="center" wrapText="1"/>
    </xf>
    <xf numFmtId="0" fontId="9" fillId="0" borderId="0" xfId="1" applyFont="1" applyAlignment="1">
      <alignment vertical="center"/>
    </xf>
    <xf numFmtId="0" fontId="10" fillId="3" borderId="4" xfId="1" applyFont="1" applyFill="1" applyBorder="1" applyAlignment="1">
      <alignment vertical="center"/>
    </xf>
    <xf numFmtId="0" fontId="3" fillId="3" borderId="4" xfId="1" applyFont="1" applyFill="1" applyBorder="1" applyAlignment="1">
      <alignment horizontal="right" vertical="center"/>
    </xf>
    <xf numFmtId="0" fontId="3" fillId="0" borderId="4" xfId="1" applyFont="1" applyFill="1" applyBorder="1" applyAlignment="1">
      <alignment horizontal="left" vertical="center"/>
    </xf>
    <xf numFmtId="0" fontId="2" fillId="0" borderId="5" xfId="1" applyFont="1" applyBorder="1" applyAlignment="1">
      <alignment vertical="center"/>
    </xf>
    <xf numFmtId="0" fontId="11" fillId="0" borderId="0" xfId="1" applyFont="1" applyAlignment="1">
      <alignment vertical="center"/>
    </xf>
    <xf numFmtId="4" fontId="2" fillId="0" borderId="0" xfId="1" applyNumberFormat="1" applyFont="1" applyAlignment="1">
      <alignment vertical="center"/>
    </xf>
    <xf numFmtId="0" fontId="12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43" fontId="14" fillId="0" borderId="4" xfId="2" applyNumberFormat="1" applyFont="1" applyFill="1" applyBorder="1" applyAlignment="1">
      <alignment horizontal="right" vertical="center"/>
    </xf>
    <xf numFmtId="4" fontId="14" fillId="3" borderId="4" xfId="2" applyNumberFormat="1" applyFont="1" applyFill="1" applyBorder="1" applyAlignment="1">
      <alignment horizontal="right" vertical="center"/>
    </xf>
    <xf numFmtId="4" fontId="14" fillId="0" borderId="4" xfId="2" applyNumberFormat="1" applyFont="1" applyFill="1" applyBorder="1" applyAlignment="1">
      <alignment horizontal="right" vertical="center"/>
    </xf>
    <xf numFmtId="4" fontId="3" fillId="0" borderId="4" xfId="2" applyNumberFormat="1" applyFont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AA211"/>
  <sheetViews>
    <sheetView showGridLines="0" view="pageBreakPreview" topLeftCell="A131" zoomScale="91" zoomScaleNormal="100" zoomScaleSheetLayoutView="91" workbookViewId="0">
      <selection activeCell="K134" sqref="K134"/>
    </sheetView>
  </sheetViews>
  <sheetFormatPr baseColWidth="10" defaultColWidth="11.5703125" defaultRowHeight="12.75" x14ac:dyDescent="0.2"/>
  <cols>
    <col min="1" max="1" width="5.5703125" style="1" customWidth="1"/>
    <col min="2" max="2" width="55.85546875" style="1" customWidth="1"/>
    <col min="3" max="3" width="13.28515625" style="1" customWidth="1"/>
    <col min="4" max="4" width="13.28515625" style="1" hidden="1" customWidth="1"/>
    <col min="5" max="8" width="11.28515625" style="1" bestFit="1" customWidth="1"/>
    <col min="9" max="12" width="11.28515625" style="1" customWidth="1"/>
    <col min="13" max="16384" width="11.5703125" style="1"/>
  </cols>
  <sheetData>
    <row r="2" spans="1:27" ht="13.9" customHeight="1" x14ac:dyDescent="0.2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27" x14ac:dyDescent="0.2">
      <c r="A3" s="47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27" x14ac:dyDescent="0.2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27" x14ac:dyDescent="0.2">
      <c r="A5" s="47" t="s">
        <v>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27" ht="13.9" customHeight="1" x14ac:dyDescent="0.2">
      <c r="A6" s="47" t="s">
        <v>4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27" x14ac:dyDescent="0.2">
      <c r="A7" s="46"/>
      <c r="B7" s="46"/>
      <c r="C7" s="2"/>
      <c r="D7" s="2"/>
      <c r="E7" s="2"/>
      <c r="F7" s="2"/>
      <c r="G7" s="3"/>
      <c r="H7" s="3"/>
      <c r="I7" s="3"/>
      <c r="J7" s="3"/>
      <c r="K7" s="3"/>
      <c r="L7" s="3"/>
    </row>
    <row r="8" spans="1:27" s="6" customFormat="1" ht="25.5" x14ac:dyDescent="0.2">
      <c r="A8" s="42" t="s">
        <v>5</v>
      </c>
      <c r="B8" s="43"/>
      <c r="C8" s="4" t="s">
        <v>6</v>
      </c>
      <c r="D8" s="4" t="s">
        <v>7</v>
      </c>
      <c r="E8" s="5" t="s">
        <v>8</v>
      </c>
      <c r="F8" s="5" t="s">
        <v>9</v>
      </c>
      <c r="G8" s="5" t="s">
        <v>10</v>
      </c>
      <c r="H8" s="5" t="s">
        <v>11</v>
      </c>
      <c r="I8" s="5" t="s">
        <v>12</v>
      </c>
      <c r="J8" s="5" t="s">
        <v>13</v>
      </c>
      <c r="K8" s="5" t="s">
        <v>14</v>
      </c>
      <c r="L8" s="5" t="s">
        <v>15</v>
      </c>
    </row>
    <row r="9" spans="1:27" s="6" customFormat="1" ht="15" customHeight="1" x14ac:dyDescent="0.2">
      <c r="A9" s="7">
        <v>2.1</v>
      </c>
      <c r="B9" s="8" t="s">
        <v>16</v>
      </c>
      <c r="C9" s="5"/>
      <c r="D9" s="5"/>
      <c r="E9" s="5"/>
      <c r="F9" s="5"/>
      <c r="G9" s="5"/>
      <c r="H9" s="5"/>
      <c r="I9" s="5"/>
      <c r="J9" s="5"/>
      <c r="K9" s="5"/>
      <c r="L9" s="5"/>
    </row>
    <row r="10" spans="1:27" ht="15" customHeight="1" x14ac:dyDescent="0.2">
      <c r="A10" s="9" t="s">
        <v>17</v>
      </c>
      <c r="B10" s="10" t="s">
        <v>18</v>
      </c>
      <c r="C10" s="11">
        <f>SUM(C11:C17)</f>
        <v>46914727</v>
      </c>
      <c r="D10" s="11"/>
      <c r="E10" s="11">
        <f t="shared" ref="E10:L10" si="0">SUM(E11:E17)</f>
        <v>3653450</v>
      </c>
      <c r="F10" s="11">
        <f t="shared" si="0"/>
        <v>3698100</v>
      </c>
      <c r="G10" s="11">
        <f t="shared" si="0"/>
        <v>3779100</v>
      </c>
      <c r="H10" s="11">
        <f t="shared" si="0"/>
        <v>3767100</v>
      </c>
      <c r="I10" s="11">
        <f t="shared" si="0"/>
        <v>3715100</v>
      </c>
      <c r="J10" s="11">
        <f t="shared" si="0"/>
        <v>3683600</v>
      </c>
      <c r="K10" s="11">
        <f t="shared" si="0"/>
        <v>4368456.4800000004</v>
      </c>
      <c r="L10" s="11">
        <f t="shared" si="0"/>
        <v>3805600</v>
      </c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</row>
    <row r="11" spans="1:27" s="6" customFormat="1" x14ac:dyDescent="0.2">
      <c r="A11" s="10" t="s">
        <v>19</v>
      </c>
      <c r="B11" s="10" t="s">
        <v>20</v>
      </c>
      <c r="C11" s="14">
        <v>34265760</v>
      </c>
      <c r="D11" s="15"/>
      <c r="E11" s="15">
        <v>2558450</v>
      </c>
      <c r="F11" s="15">
        <v>2603100</v>
      </c>
      <c r="G11" s="15">
        <v>2619100</v>
      </c>
      <c r="H11" s="15">
        <v>2597100</v>
      </c>
      <c r="I11" s="15">
        <v>2475100</v>
      </c>
      <c r="J11" s="15">
        <v>2443600</v>
      </c>
      <c r="K11" s="15">
        <v>2515600</v>
      </c>
      <c r="L11" s="15">
        <v>2555600</v>
      </c>
    </row>
    <row r="12" spans="1:27" x14ac:dyDescent="0.2">
      <c r="A12" s="10" t="s">
        <v>21</v>
      </c>
      <c r="B12" s="10" t="s">
        <v>22</v>
      </c>
      <c r="C12" s="14">
        <v>7088284</v>
      </c>
      <c r="D12" s="15"/>
      <c r="E12" s="15">
        <v>1095000</v>
      </c>
      <c r="F12" s="15">
        <v>1095000</v>
      </c>
      <c r="G12" s="15">
        <v>1160000</v>
      </c>
      <c r="H12" s="15">
        <v>1170000</v>
      </c>
      <c r="I12" s="15">
        <v>1240000</v>
      </c>
      <c r="J12" s="15">
        <v>1240000</v>
      </c>
      <c r="K12" s="15">
        <v>1250000</v>
      </c>
      <c r="L12" s="15">
        <v>1250000</v>
      </c>
    </row>
    <row r="13" spans="1:27" x14ac:dyDescent="0.2">
      <c r="A13" s="10" t="s">
        <v>23</v>
      </c>
      <c r="B13" s="10" t="s">
        <v>24</v>
      </c>
      <c r="C13" s="14">
        <v>1000</v>
      </c>
      <c r="D13" s="15"/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</row>
    <row r="14" spans="1:27" s="19" customFormat="1" x14ac:dyDescent="0.2">
      <c r="A14" s="16" t="s">
        <v>25</v>
      </c>
      <c r="B14" s="16" t="s">
        <v>26</v>
      </c>
      <c r="C14" s="17">
        <v>5555683</v>
      </c>
      <c r="D14" s="18"/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</row>
    <row r="15" spans="1:27" x14ac:dyDescent="0.2">
      <c r="A15" s="10" t="s">
        <v>27</v>
      </c>
      <c r="B15" s="10" t="s">
        <v>28</v>
      </c>
      <c r="C15" s="14">
        <v>2000</v>
      </c>
      <c r="D15" s="15"/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15">
        <v>182856.48</v>
      </c>
      <c r="L15" s="35">
        <v>0</v>
      </c>
    </row>
    <row r="16" spans="1:27" x14ac:dyDescent="0.2">
      <c r="A16" s="10" t="s">
        <v>29</v>
      </c>
      <c r="B16" s="10" t="s">
        <v>30</v>
      </c>
      <c r="C16" s="14">
        <v>1000</v>
      </c>
      <c r="D16" s="15"/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15">
        <v>420000</v>
      </c>
      <c r="L16" s="35">
        <v>0</v>
      </c>
    </row>
    <row r="17" spans="1:27" x14ac:dyDescent="0.2">
      <c r="A17" s="10" t="s">
        <v>31</v>
      </c>
      <c r="B17" s="10" t="s">
        <v>32</v>
      </c>
      <c r="C17" s="14">
        <v>1000</v>
      </c>
      <c r="D17" s="15"/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</row>
    <row r="18" spans="1:27" ht="15" customHeight="1" x14ac:dyDescent="0.2">
      <c r="A18" s="9" t="s">
        <v>33</v>
      </c>
      <c r="B18" s="10" t="s">
        <v>34</v>
      </c>
      <c r="C18" s="11">
        <f>SUM(C19:C23)</f>
        <v>31705520</v>
      </c>
      <c r="D18" s="11"/>
      <c r="E18" s="11">
        <f t="shared" ref="E18:L18" si="1">SUM(E19:E23)</f>
        <v>1041500</v>
      </c>
      <c r="F18" s="11">
        <f t="shared" si="1"/>
        <v>1071500</v>
      </c>
      <c r="G18" s="11">
        <f t="shared" si="1"/>
        <v>1091000</v>
      </c>
      <c r="H18" s="11">
        <f t="shared" si="1"/>
        <v>1116500</v>
      </c>
      <c r="I18" s="11">
        <f t="shared" si="1"/>
        <v>589000</v>
      </c>
      <c r="J18" s="11">
        <f t="shared" si="1"/>
        <v>1670500</v>
      </c>
      <c r="K18" s="11">
        <f t="shared" si="1"/>
        <v>1132500</v>
      </c>
      <c r="L18" s="11">
        <f t="shared" si="1"/>
        <v>1125000</v>
      </c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</row>
    <row r="19" spans="1:27" s="13" customFormat="1" x14ac:dyDescent="0.2">
      <c r="A19" s="10" t="s">
        <v>35</v>
      </c>
      <c r="B19" s="10" t="s">
        <v>36</v>
      </c>
      <c r="C19" s="14">
        <v>4505520</v>
      </c>
      <c r="D19" s="15"/>
      <c r="E19" s="15">
        <v>491500</v>
      </c>
      <c r="F19" s="15">
        <v>509500</v>
      </c>
      <c r="G19" s="15">
        <v>514000</v>
      </c>
      <c r="H19" s="15">
        <v>527500</v>
      </c>
      <c r="I19" s="35">
        <v>0</v>
      </c>
      <c r="J19" s="15">
        <v>1088500</v>
      </c>
      <c r="K19" s="15">
        <v>550500</v>
      </c>
      <c r="L19" s="15">
        <v>546000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">
      <c r="A20" s="16" t="s">
        <v>37</v>
      </c>
      <c r="B20" s="16" t="s">
        <v>38</v>
      </c>
      <c r="C20" s="35">
        <v>0</v>
      </c>
      <c r="D20" s="15"/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</row>
    <row r="21" spans="1:27" s="13" customFormat="1" x14ac:dyDescent="0.2">
      <c r="A21" s="16" t="s">
        <v>39</v>
      </c>
      <c r="B21" s="16" t="s">
        <v>40</v>
      </c>
      <c r="C21" s="35">
        <v>0</v>
      </c>
      <c r="D21" s="15"/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</row>
    <row r="22" spans="1:27" x14ac:dyDescent="0.2">
      <c r="A22" s="10" t="s">
        <v>41</v>
      </c>
      <c r="B22" s="10" t="s">
        <v>42</v>
      </c>
      <c r="C22" s="14">
        <v>27200000</v>
      </c>
      <c r="D22" s="15"/>
      <c r="E22" s="15">
        <v>550000</v>
      </c>
      <c r="F22" s="15">
        <v>562000</v>
      </c>
      <c r="G22" s="15">
        <v>577000</v>
      </c>
      <c r="H22" s="15">
        <v>589000</v>
      </c>
      <c r="I22" s="15">
        <v>589000</v>
      </c>
      <c r="J22" s="15">
        <v>582000</v>
      </c>
      <c r="K22" s="15">
        <v>582000</v>
      </c>
      <c r="L22" s="15">
        <v>579000</v>
      </c>
    </row>
    <row r="23" spans="1:27" s="20" customFormat="1" x14ac:dyDescent="0.2">
      <c r="A23" s="16" t="s">
        <v>43</v>
      </c>
      <c r="B23" s="16" t="s">
        <v>44</v>
      </c>
      <c r="C23" s="35">
        <v>0</v>
      </c>
      <c r="D23" s="15"/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</row>
    <row r="24" spans="1:27" ht="15" customHeight="1" x14ac:dyDescent="0.2">
      <c r="A24" s="9" t="s">
        <v>45</v>
      </c>
      <c r="B24" s="10" t="s">
        <v>46</v>
      </c>
      <c r="C24" s="11">
        <f>+C25</f>
        <v>360000</v>
      </c>
      <c r="D24" s="21"/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 spans="1:27" x14ac:dyDescent="0.2">
      <c r="A25" s="10" t="s">
        <v>47</v>
      </c>
      <c r="B25" s="10" t="s">
        <v>48</v>
      </c>
      <c r="C25" s="14">
        <v>360000</v>
      </c>
      <c r="D25" s="15"/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</row>
    <row r="26" spans="1:27" x14ac:dyDescent="0.2">
      <c r="A26" s="9" t="s">
        <v>49</v>
      </c>
      <c r="B26" s="10" t="s">
        <v>50</v>
      </c>
      <c r="C26" s="35">
        <v>0</v>
      </c>
      <c r="D26" s="36"/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spans="1:27" s="19" customFormat="1" x14ac:dyDescent="0.2">
      <c r="A27" s="16" t="s">
        <v>51</v>
      </c>
      <c r="B27" s="16" t="s">
        <v>52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</row>
    <row r="28" spans="1:27" ht="15" customHeight="1" x14ac:dyDescent="0.2">
      <c r="A28" s="9" t="s">
        <v>53</v>
      </c>
      <c r="B28" s="10" t="s">
        <v>54</v>
      </c>
      <c r="C28" s="11">
        <f>SUM(C29:C31)</f>
        <v>6108026</v>
      </c>
      <c r="D28" s="11"/>
      <c r="E28" s="11">
        <f t="shared" ref="E28:L28" si="2">SUM(E29:E31)</f>
        <v>544524.80000000005</v>
      </c>
      <c r="F28" s="11">
        <f t="shared" si="2"/>
        <v>551374.1</v>
      </c>
      <c r="G28" s="11">
        <f t="shared" si="2"/>
        <v>563799.5</v>
      </c>
      <c r="H28" s="11">
        <f t="shared" si="2"/>
        <v>561958.69999999995</v>
      </c>
      <c r="I28" s="11">
        <f t="shared" si="2"/>
        <v>555629.89999999991</v>
      </c>
      <c r="J28" s="11">
        <f t="shared" si="2"/>
        <v>550797.80000000005</v>
      </c>
      <c r="K28" s="11">
        <f t="shared" si="2"/>
        <v>563249.27</v>
      </c>
      <c r="L28" s="11">
        <f t="shared" si="2"/>
        <v>572764.96000000008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</row>
    <row r="29" spans="1:27" s="6" customFormat="1" x14ac:dyDescent="0.2">
      <c r="A29" s="22" t="s">
        <v>55</v>
      </c>
      <c r="B29" s="22" t="s">
        <v>56</v>
      </c>
      <c r="C29" s="15">
        <v>2806423</v>
      </c>
      <c r="D29" s="15"/>
      <c r="E29" s="15">
        <v>251559.6</v>
      </c>
      <c r="F29" s="15">
        <v>254725.28</v>
      </c>
      <c r="G29" s="15">
        <v>260468.18</v>
      </c>
      <c r="H29" s="15">
        <v>259617.38</v>
      </c>
      <c r="I29" s="15">
        <v>257348.58</v>
      </c>
      <c r="J29" s="15">
        <v>255115.23</v>
      </c>
      <c r="K29" s="15">
        <v>260929.03</v>
      </c>
      <c r="L29" s="15">
        <v>265633.95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s="6" customFormat="1" x14ac:dyDescent="0.2">
      <c r="A30" s="22" t="s">
        <v>57</v>
      </c>
      <c r="B30" s="22" t="s">
        <v>58</v>
      </c>
      <c r="C30" s="15">
        <v>2865911</v>
      </c>
      <c r="D30" s="15"/>
      <c r="E30" s="15">
        <v>259394.95</v>
      </c>
      <c r="F30" s="15">
        <v>262565.09999999998</v>
      </c>
      <c r="G30" s="15">
        <v>268316.09999999998</v>
      </c>
      <c r="H30" s="15">
        <v>267464.09999999998</v>
      </c>
      <c r="I30" s="15">
        <v>263772.09999999998</v>
      </c>
      <c r="J30" s="15">
        <v>261535.6</v>
      </c>
      <c r="K30" s="15">
        <v>267357.59999999998</v>
      </c>
      <c r="L30" s="15">
        <v>270197.59999999998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22" t="s">
        <v>59</v>
      </c>
      <c r="B31" s="22" t="s">
        <v>60</v>
      </c>
      <c r="C31" s="15">
        <v>435692</v>
      </c>
      <c r="D31" s="15"/>
      <c r="E31" s="15">
        <v>33570.25</v>
      </c>
      <c r="F31" s="15">
        <v>34083.72</v>
      </c>
      <c r="G31" s="15">
        <v>35015.22</v>
      </c>
      <c r="H31" s="15">
        <v>34877.22</v>
      </c>
      <c r="I31" s="15">
        <v>34509.22</v>
      </c>
      <c r="J31" s="15">
        <v>34146.97</v>
      </c>
      <c r="K31" s="15">
        <v>34962.639999999999</v>
      </c>
      <c r="L31" s="15">
        <v>36933.410000000003</v>
      </c>
    </row>
    <row r="32" spans="1:27" s="6" customFormat="1" ht="15" customHeight="1" x14ac:dyDescent="0.2">
      <c r="A32" s="7">
        <v>2.2000000000000002</v>
      </c>
      <c r="B32" s="8" t="s">
        <v>61</v>
      </c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27" ht="15" customHeight="1" x14ac:dyDescent="0.2">
      <c r="A33" s="9" t="s">
        <v>62</v>
      </c>
      <c r="B33" s="10" t="s">
        <v>63</v>
      </c>
      <c r="C33" s="11">
        <f>SUM(C34:C40)</f>
        <v>1739799</v>
      </c>
      <c r="D33" s="11"/>
      <c r="E33" s="11">
        <f t="shared" ref="E33:J33" si="3">SUM(E34:E40)</f>
        <v>86257.63</v>
      </c>
      <c r="F33" s="11">
        <f t="shared" si="3"/>
        <v>73067.58</v>
      </c>
      <c r="G33" s="11">
        <f t="shared" si="3"/>
        <v>136792.54</v>
      </c>
      <c r="H33" s="11">
        <f t="shared" si="3"/>
        <v>103590.6</v>
      </c>
      <c r="I33" s="11">
        <f t="shared" si="3"/>
        <v>142222.33000000002</v>
      </c>
      <c r="J33" s="11">
        <f t="shared" si="3"/>
        <v>106671.29000000001</v>
      </c>
      <c r="K33" s="11">
        <f>SUM(K34:K41)</f>
        <v>106090.98000000001</v>
      </c>
      <c r="L33" s="11">
        <f>SUM(L34:L41)</f>
        <v>41089.370000000003</v>
      </c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x14ac:dyDescent="0.2">
      <c r="A34" s="10" t="s">
        <v>64</v>
      </c>
      <c r="B34" s="10" t="s">
        <v>65</v>
      </c>
      <c r="C34" s="14">
        <v>240000</v>
      </c>
      <c r="D34" s="15"/>
      <c r="E34" s="35">
        <v>0</v>
      </c>
      <c r="F34" s="15">
        <v>30562.81</v>
      </c>
      <c r="G34" s="15">
        <v>59650.57</v>
      </c>
      <c r="H34" s="15">
        <v>28917.49</v>
      </c>
      <c r="I34" s="15">
        <v>28737.41</v>
      </c>
      <c r="J34" s="15">
        <v>29934.63</v>
      </c>
      <c r="K34" s="15">
        <v>29021.040000000001</v>
      </c>
      <c r="L34" s="35">
        <v>0</v>
      </c>
    </row>
    <row r="35" spans="1:27" s="13" customFormat="1" x14ac:dyDescent="0.2">
      <c r="A35" s="10" t="s">
        <v>66</v>
      </c>
      <c r="B35" s="10" t="s">
        <v>67</v>
      </c>
      <c r="C35" s="14">
        <v>780000</v>
      </c>
      <c r="D35" s="15"/>
      <c r="E35" s="15">
        <v>47258.28</v>
      </c>
      <c r="F35" s="15">
        <v>35553.11</v>
      </c>
      <c r="G35" s="15">
        <v>35402.629999999997</v>
      </c>
      <c r="H35" s="15">
        <v>36165.72</v>
      </c>
      <c r="I35" s="15">
        <v>35478.519999999997</v>
      </c>
      <c r="J35" s="15">
        <v>32989.339999999997</v>
      </c>
      <c r="K35" s="15">
        <v>32111.62</v>
      </c>
      <c r="L35" s="15">
        <v>33199.19</v>
      </c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  <row r="36" spans="1:27" s="23" customFormat="1" x14ac:dyDescent="0.2">
      <c r="A36" s="10" t="s">
        <v>68</v>
      </c>
      <c r="B36" s="10" t="s">
        <v>69</v>
      </c>
      <c r="C36" s="14">
        <v>4419</v>
      </c>
      <c r="D36" s="15"/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</row>
    <row r="37" spans="1:27" s="13" customFormat="1" x14ac:dyDescent="0.2">
      <c r="A37" s="10" t="s">
        <v>70</v>
      </c>
      <c r="B37" s="10" t="s">
        <v>71</v>
      </c>
      <c r="C37" s="14">
        <v>103980</v>
      </c>
      <c r="D37" s="15"/>
      <c r="E37" s="15">
        <v>6951.66</v>
      </c>
      <c r="F37" s="15">
        <v>6951.66</v>
      </c>
      <c r="G37" s="15">
        <v>6951.66</v>
      </c>
      <c r="H37" s="15">
        <v>6887.46</v>
      </c>
      <c r="I37" s="15">
        <v>6887.82</v>
      </c>
      <c r="J37" s="15">
        <v>6753.5</v>
      </c>
      <c r="K37" s="15">
        <v>6753.5</v>
      </c>
      <c r="L37" s="15">
        <v>6906.18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s="6" customFormat="1" x14ac:dyDescent="0.2">
      <c r="A38" s="10" t="s">
        <v>72</v>
      </c>
      <c r="B38" s="10" t="s">
        <v>73</v>
      </c>
      <c r="C38" s="14">
        <v>600000</v>
      </c>
      <c r="D38" s="15"/>
      <c r="E38" s="15">
        <v>31747.69</v>
      </c>
      <c r="F38" s="35">
        <v>0</v>
      </c>
      <c r="G38" s="15">
        <v>31435.68</v>
      </c>
      <c r="H38" s="15">
        <v>31619.93</v>
      </c>
      <c r="I38" s="15">
        <v>70500.58</v>
      </c>
      <c r="J38" s="15">
        <v>35980.82</v>
      </c>
      <c r="K38" s="15">
        <v>38204.82</v>
      </c>
      <c r="L38" s="35">
        <v>0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s="6" customFormat="1" x14ac:dyDescent="0.2">
      <c r="A39" s="10" t="s">
        <v>74</v>
      </c>
      <c r="B39" s="10" t="s">
        <v>75</v>
      </c>
      <c r="C39" s="14">
        <v>4800</v>
      </c>
      <c r="D39" s="15"/>
      <c r="E39" s="15">
        <v>300</v>
      </c>
      <c r="F39" s="35">
        <v>0</v>
      </c>
      <c r="G39" s="15">
        <v>600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2">
      <c r="A40" s="10" t="s">
        <v>76</v>
      </c>
      <c r="B40" s="10" t="s">
        <v>77</v>
      </c>
      <c r="C40" s="14">
        <v>6600</v>
      </c>
      <c r="D40" s="15"/>
      <c r="E40" s="35">
        <v>0</v>
      </c>
      <c r="F40" s="35">
        <v>0</v>
      </c>
      <c r="G40" s="15">
        <v>2752</v>
      </c>
      <c r="H40" s="35">
        <v>0</v>
      </c>
      <c r="I40" s="15">
        <v>618</v>
      </c>
      <c r="J40" s="15">
        <v>1013</v>
      </c>
      <c r="K40" s="15">
        <v>0</v>
      </c>
      <c r="L40" s="15">
        <v>984</v>
      </c>
    </row>
    <row r="41" spans="1:27" ht="15" customHeight="1" x14ac:dyDescent="0.2">
      <c r="A41" s="9" t="s">
        <v>78</v>
      </c>
      <c r="B41" s="10" t="s">
        <v>79</v>
      </c>
      <c r="C41" s="35">
        <v>0</v>
      </c>
      <c r="D41" s="35"/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15" customHeight="1" x14ac:dyDescent="0.2">
      <c r="A42" s="9" t="s">
        <v>80</v>
      </c>
      <c r="B42" s="10" t="s">
        <v>81</v>
      </c>
      <c r="C42" s="37">
        <f>+C43</f>
        <v>300000</v>
      </c>
      <c r="D42" s="35"/>
      <c r="E42" s="35">
        <v>0</v>
      </c>
      <c r="F42" s="37">
        <f t="shared" ref="F42:L42" si="4">+F43</f>
        <v>17920</v>
      </c>
      <c r="G42" s="37">
        <f t="shared" si="4"/>
        <v>66780</v>
      </c>
      <c r="H42" s="35">
        <f t="shared" si="4"/>
        <v>0</v>
      </c>
      <c r="I42" s="35">
        <f t="shared" si="4"/>
        <v>18740</v>
      </c>
      <c r="J42" s="35">
        <f t="shared" si="4"/>
        <v>44390</v>
      </c>
      <c r="K42" s="35">
        <f t="shared" si="4"/>
        <v>5630</v>
      </c>
      <c r="L42" s="35">
        <f t="shared" si="4"/>
        <v>5750</v>
      </c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x14ac:dyDescent="0.2">
      <c r="A43" s="10" t="s">
        <v>82</v>
      </c>
      <c r="B43" s="10" t="s">
        <v>83</v>
      </c>
      <c r="C43" s="14">
        <v>300000</v>
      </c>
      <c r="D43" s="35"/>
      <c r="E43" s="35">
        <v>0</v>
      </c>
      <c r="F43" s="15">
        <v>17920</v>
      </c>
      <c r="G43" s="15">
        <v>66780</v>
      </c>
      <c r="H43" s="35">
        <v>0</v>
      </c>
      <c r="I43" s="15">
        <v>18740</v>
      </c>
      <c r="J43" s="15">
        <v>44390</v>
      </c>
      <c r="K43" s="15">
        <v>5630</v>
      </c>
      <c r="L43" s="15">
        <v>5750</v>
      </c>
    </row>
    <row r="44" spans="1:27" x14ac:dyDescent="0.2">
      <c r="A44" s="9" t="s">
        <v>84</v>
      </c>
      <c r="B44" s="10" t="s">
        <v>85</v>
      </c>
      <c r="C44" s="35">
        <v>0</v>
      </c>
      <c r="D44" s="15"/>
      <c r="E44" s="35">
        <v>0</v>
      </c>
      <c r="F44" s="35">
        <v>0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</row>
    <row r="45" spans="1:27" ht="15" customHeight="1" x14ac:dyDescent="0.2">
      <c r="A45" s="9" t="s">
        <v>86</v>
      </c>
      <c r="B45" s="10" t="s">
        <v>87</v>
      </c>
      <c r="C45" s="35">
        <v>0</v>
      </c>
      <c r="D45" s="37"/>
      <c r="E45" s="35">
        <v>0</v>
      </c>
      <c r="F45" s="35">
        <v>0</v>
      </c>
      <c r="G45" s="35">
        <v>0</v>
      </c>
      <c r="H45" s="35">
        <v>0</v>
      </c>
      <c r="I45" s="35">
        <v>11925.38</v>
      </c>
      <c r="J45" s="35">
        <v>0</v>
      </c>
      <c r="K45" s="35">
        <v>0</v>
      </c>
      <c r="L45" s="35">
        <v>0</v>
      </c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</row>
    <row r="46" spans="1:27" ht="15" customHeight="1" x14ac:dyDescent="0.2">
      <c r="A46" s="9" t="s">
        <v>88</v>
      </c>
      <c r="B46" s="10" t="s">
        <v>89</v>
      </c>
      <c r="C46" s="21">
        <v>0</v>
      </c>
      <c r="D46" s="15"/>
      <c r="E46" s="21">
        <v>0</v>
      </c>
      <c r="F46" s="11">
        <f t="shared" ref="F46:L46" si="5">+F47</f>
        <v>19080</v>
      </c>
      <c r="G46" s="11">
        <f t="shared" si="5"/>
        <v>38160</v>
      </c>
      <c r="H46" s="11">
        <f t="shared" si="5"/>
        <v>19080</v>
      </c>
      <c r="I46" s="11">
        <f t="shared" si="5"/>
        <v>19080</v>
      </c>
      <c r="J46" s="11">
        <f t="shared" si="5"/>
        <v>19080</v>
      </c>
      <c r="K46" s="11">
        <f t="shared" si="5"/>
        <v>19080</v>
      </c>
      <c r="L46" s="11">
        <f t="shared" si="5"/>
        <v>19080</v>
      </c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</row>
    <row r="47" spans="1:27" ht="12.75" customHeight="1" x14ac:dyDescent="0.2">
      <c r="A47" s="10" t="s">
        <v>90</v>
      </c>
      <c r="B47" s="10" t="s">
        <v>91</v>
      </c>
      <c r="C47" s="14"/>
      <c r="D47" s="15"/>
      <c r="E47" s="21">
        <v>0</v>
      </c>
      <c r="F47" s="15">
        <v>19080</v>
      </c>
      <c r="G47" s="15">
        <v>38160</v>
      </c>
      <c r="H47" s="15">
        <v>19080</v>
      </c>
      <c r="I47" s="15">
        <v>19080</v>
      </c>
      <c r="J47" s="15">
        <v>19080</v>
      </c>
      <c r="K47" s="15">
        <v>19080</v>
      </c>
      <c r="L47" s="15">
        <v>19080</v>
      </c>
    </row>
    <row r="48" spans="1:27" ht="25.5" x14ac:dyDescent="0.2">
      <c r="A48" s="9" t="s">
        <v>92</v>
      </c>
      <c r="B48" s="24" t="s">
        <v>93</v>
      </c>
      <c r="C48" s="11">
        <f>SUM(C49:C50)</f>
        <v>412000</v>
      </c>
      <c r="D48" s="11"/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11">
        <f>SUM(J49:J50)</f>
        <v>58385.31</v>
      </c>
      <c r="K48" s="21">
        <f>SUM(K49:K50)</f>
        <v>0</v>
      </c>
      <c r="L48" s="21">
        <f>SUM(L49:L50)</f>
        <v>0</v>
      </c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</row>
    <row r="49" spans="1:27" x14ac:dyDescent="0.2">
      <c r="A49" s="10" t="s">
        <v>94</v>
      </c>
      <c r="B49" s="10" t="s">
        <v>95</v>
      </c>
      <c r="C49" s="14">
        <v>12000</v>
      </c>
      <c r="D49" s="15"/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</row>
    <row r="50" spans="1:27" x14ac:dyDescent="0.2">
      <c r="A50" s="10" t="s">
        <v>96</v>
      </c>
      <c r="B50" s="10" t="s">
        <v>97</v>
      </c>
      <c r="C50" s="14">
        <v>400000</v>
      </c>
      <c r="D50" s="14"/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15">
        <v>58385.31</v>
      </c>
      <c r="K50" s="21">
        <v>0</v>
      </c>
      <c r="L50" s="21">
        <v>0</v>
      </c>
    </row>
    <row r="51" spans="1:27" ht="15" customHeight="1" x14ac:dyDescent="0.2">
      <c r="A51" s="9" t="s">
        <v>98</v>
      </c>
      <c r="B51" s="10" t="s">
        <v>99</v>
      </c>
      <c r="C51" s="11">
        <f>+C52</f>
        <v>24000</v>
      </c>
      <c r="D51" s="11"/>
      <c r="E51" s="21">
        <v>0</v>
      </c>
      <c r="F51" s="21">
        <v>0</v>
      </c>
      <c r="G51" s="21">
        <v>0</v>
      </c>
      <c r="H51" s="21">
        <v>0</v>
      </c>
      <c r="I51" s="21">
        <f>SUM(I52:I53)</f>
        <v>98795.5</v>
      </c>
      <c r="J51" s="21">
        <f>SUM(J52:J53)</f>
        <v>0</v>
      </c>
      <c r="K51" s="21">
        <f>SUM(K52:K53)</f>
        <v>177000</v>
      </c>
      <c r="L51" s="21">
        <f>SUM(L52:L53)</f>
        <v>0</v>
      </c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</row>
    <row r="52" spans="1:27" x14ac:dyDescent="0.2">
      <c r="A52" s="22" t="s">
        <v>100</v>
      </c>
      <c r="B52" s="22" t="s">
        <v>101</v>
      </c>
      <c r="C52" s="15">
        <v>24000</v>
      </c>
      <c r="D52" s="15"/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</row>
    <row r="53" spans="1:27" x14ac:dyDescent="0.2">
      <c r="A53" s="22" t="s">
        <v>102</v>
      </c>
      <c r="B53" s="22" t="s">
        <v>103</v>
      </c>
      <c r="C53" s="21">
        <v>0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15">
        <v>98795.5</v>
      </c>
      <c r="J53" s="21">
        <v>0</v>
      </c>
      <c r="K53" s="15">
        <v>177000</v>
      </c>
      <c r="L53" s="21">
        <v>0</v>
      </c>
    </row>
    <row r="54" spans="1:27" ht="15" customHeight="1" x14ac:dyDescent="0.2">
      <c r="A54" s="9" t="s">
        <v>104</v>
      </c>
      <c r="B54" s="10" t="s">
        <v>105</v>
      </c>
      <c r="C54" s="21">
        <v>0</v>
      </c>
      <c r="D54" s="11"/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</row>
    <row r="55" spans="1:27" s="6" customFormat="1" ht="15" customHeight="1" x14ac:dyDescent="0.2">
      <c r="A55" s="7">
        <v>2.2999999999999998</v>
      </c>
      <c r="B55" s="8" t="s">
        <v>106</v>
      </c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27" ht="15" customHeight="1" x14ac:dyDescent="0.2">
      <c r="A56" s="9" t="s">
        <v>107</v>
      </c>
      <c r="B56" s="10" t="s">
        <v>108</v>
      </c>
      <c r="C56" s="11">
        <f>+C57</f>
        <v>1700000</v>
      </c>
      <c r="D56" s="11"/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f>+J57</f>
        <v>112784.4</v>
      </c>
      <c r="K56" s="21">
        <f>+K57</f>
        <v>0</v>
      </c>
      <c r="L56" s="21">
        <f>+L57</f>
        <v>0</v>
      </c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</row>
    <row r="57" spans="1:27" x14ac:dyDescent="0.2">
      <c r="A57" s="10" t="s">
        <v>109</v>
      </c>
      <c r="B57" s="10" t="s">
        <v>110</v>
      </c>
      <c r="C57" s="14">
        <v>1700000</v>
      </c>
      <c r="D57" s="14"/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14">
        <v>112784.4</v>
      </c>
      <c r="K57" s="21">
        <v>0</v>
      </c>
      <c r="L57" s="21">
        <v>0</v>
      </c>
    </row>
    <row r="58" spans="1:27" ht="15" customHeight="1" x14ac:dyDescent="0.2">
      <c r="A58" s="9" t="s">
        <v>111</v>
      </c>
      <c r="B58" s="10" t="s">
        <v>112</v>
      </c>
      <c r="C58" s="11">
        <f>SUM(C59:C62)</f>
        <v>544000</v>
      </c>
      <c r="D58" s="11"/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f>SUM(K59:K62)</f>
        <v>15930</v>
      </c>
      <c r="L58" s="21">
        <f>SUM(L59:L62)</f>
        <v>0</v>
      </c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</row>
    <row r="59" spans="1:27" x14ac:dyDescent="0.2">
      <c r="A59" s="10" t="s">
        <v>113</v>
      </c>
      <c r="B59" s="10" t="s">
        <v>248</v>
      </c>
      <c r="C59" s="14">
        <v>82000</v>
      </c>
      <c r="D59" s="14"/>
      <c r="E59" s="15"/>
      <c r="F59" s="15"/>
      <c r="G59" s="21">
        <v>0</v>
      </c>
      <c r="H59" s="21"/>
      <c r="I59" s="21">
        <v>0</v>
      </c>
      <c r="J59" s="21">
        <v>0</v>
      </c>
      <c r="K59" s="21">
        <v>0</v>
      </c>
      <c r="L59" s="21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</row>
    <row r="60" spans="1:27" s="25" customFormat="1" x14ac:dyDescent="0.2">
      <c r="A60" s="10" t="s">
        <v>114</v>
      </c>
      <c r="B60" s="10" t="s">
        <v>249</v>
      </c>
      <c r="C60" s="14">
        <v>82000</v>
      </c>
      <c r="D60" s="14"/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35">
        <v>15930</v>
      </c>
      <c r="L60" s="21">
        <v>0</v>
      </c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</row>
    <row r="61" spans="1:27" s="25" customFormat="1" x14ac:dyDescent="0.2">
      <c r="A61" s="10" t="s">
        <v>115</v>
      </c>
      <c r="B61" s="10" t="s">
        <v>250</v>
      </c>
      <c r="C61" s="14">
        <v>272000</v>
      </c>
      <c r="D61" s="14"/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</row>
    <row r="62" spans="1:27" s="25" customFormat="1" x14ac:dyDescent="0.2">
      <c r="A62" s="10" t="s">
        <v>116</v>
      </c>
      <c r="B62" s="10" t="s">
        <v>251</v>
      </c>
      <c r="C62" s="14">
        <v>108000</v>
      </c>
      <c r="D62" s="14"/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</row>
    <row r="63" spans="1:27" ht="15" customHeight="1" x14ac:dyDescent="0.2">
      <c r="A63" s="9" t="s">
        <v>117</v>
      </c>
      <c r="B63" s="10" t="s">
        <v>118</v>
      </c>
      <c r="C63" s="11">
        <f>SUM(C64:C66)</f>
        <v>108000</v>
      </c>
      <c r="D63" s="11"/>
      <c r="E63" s="21">
        <v>0</v>
      </c>
      <c r="F63" s="21">
        <v>0</v>
      </c>
      <c r="G63" s="21">
        <v>0</v>
      </c>
      <c r="H63" s="11">
        <f>SUM(H64:H66)</f>
        <v>14235.92</v>
      </c>
      <c r="I63" s="21">
        <v>0</v>
      </c>
      <c r="J63" s="21">
        <v>0</v>
      </c>
      <c r="K63" s="21">
        <v>0</v>
      </c>
      <c r="L63" s="21">
        <v>0</v>
      </c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x14ac:dyDescent="0.2">
      <c r="A64" s="10" t="s">
        <v>119</v>
      </c>
      <c r="B64" s="10" t="s">
        <v>252</v>
      </c>
      <c r="C64" s="14">
        <v>60000</v>
      </c>
      <c r="D64" s="14"/>
      <c r="E64" s="21">
        <v>0</v>
      </c>
      <c r="F64" s="21">
        <v>0</v>
      </c>
      <c r="G64" s="21">
        <v>0</v>
      </c>
      <c r="H64" s="35">
        <v>14235.92</v>
      </c>
      <c r="I64" s="21">
        <v>0</v>
      </c>
      <c r="J64" s="21">
        <v>0</v>
      </c>
      <c r="K64" s="21">
        <v>0</v>
      </c>
      <c r="L64" s="21">
        <v>0</v>
      </c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</row>
    <row r="65" spans="1:27" s="25" customFormat="1" x14ac:dyDescent="0.2">
      <c r="A65" s="10" t="s">
        <v>120</v>
      </c>
      <c r="B65" s="10" t="s">
        <v>253</v>
      </c>
      <c r="C65" s="14">
        <v>24000</v>
      </c>
      <c r="D65" s="14"/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</row>
    <row r="66" spans="1:27" s="25" customFormat="1" x14ac:dyDescent="0.2">
      <c r="A66" s="10" t="s">
        <v>121</v>
      </c>
      <c r="B66" s="10" t="s">
        <v>254</v>
      </c>
      <c r="C66" s="14">
        <v>24000</v>
      </c>
      <c r="D66" s="14"/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1:27" ht="15" customHeight="1" x14ac:dyDescent="0.2">
      <c r="A67" s="9" t="s">
        <v>122</v>
      </c>
      <c r="B67" s="10" t="s">
        <v>123</v>
      </c>
      <c r="C67" s="21">
        <v>0</v>
      </c>
      <c r="D67" s="11"/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</row>
    <row r="68" spans="1:27" ht="15" customHeight="1" x14ac:dyDescent="0.2">
      <c r="A68" s="9" t="s">
        <v>124</v>
      </c>
      <c r="B68" s="10" t="s">
        <v>125</v>
      </c>
      <c r="C68" s="11">
        <f>SUM(C69:C69)</f>
        <v>120000</v>
      </c>
      <c r="D68" s="11"/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</row>
    <row r="69" spans="1:27" x14ac:dyDescent="0.2">
      <c r="A69" s="10" t="s">
        <v>126</v>
      </c>
      <c r="B69" s="10" t="s">
        <v>255</v>
      </c>
      <c r="C69" s="14">
        <v>120000</v>
      </c>
      <c r="D69" s="14"/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 spans="1:27" ht="15" customHeight="1" x14ac:dyDescent="0.2">
      <c r="A70" s="9" t="s">
        <v>127</v>
      </c>
      <c r="B70" s="10" t="s">
        <v>128</v>
      </c>
      <c r="C70" s="21">
        <v>0</v>
      </c>
      <c r="D70" s="11"/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</row>
    <row r="71" spans="1:27" ht="15" customHeight="1" x14ac:dyDescent="0.2">
      <c r="A71" s="9" t="s">
        <v>129</v>
      </c>
      <c r="B71" s="10" t="s">
        <v>130</v>
      </c>
      <c r="C71" s="11">
        <f>SUM(C72:C73)</f>
        <v>3510000</v>
      </c>
      <c r="D71" s="11"/>
      <c r="E71" s="21">
        <v>0</v>
      </c>
      <c r="F71" s="11">
        <f t="shared" ref="F71:L71" si="6">SUM(F72:F73)</f>
        <v>585000</v>
      </c>
      <c r="G71" s="11">
        <f t="shared" si="6"/>
        <v>292500</v>
      </c>
      <c r="H71" s="21">
        <f t="shared" si="6"/>
        <v>0</v>
      </c>
      <c r="I71" s="21">
        <f t="shared" si="6"/>
        <v>585000</v>
      </c>
      <c r="J71" s="21">
        <f t="shared" si="6"/>
        <v>292500</v>
      </c>
      <c r="K71" s="21">
        <f t="shared" si="6"/>
        <v>0</v>
      </c>
      <c r="L71" s="21">
        <f t="shared" si="6"/>
        <v>292500</v>
      </c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</row>
    <row r="72" spans="1:27" x14ac:dyDescent="0.2">
      <c r="A72" s="10" t="s">
        <v>131</v>
      </c>
      <c r="B72" s="10" t="s">
        <v>132</v>
      </c>
      <c r="C72" s="14">
        <v>3210000</v>
      </c>
      <c r="D72" s="14"/>
      <c r="E72" s="15"/>
      <c r="F72" s="15">
        <v>535000</v>
      </c>
      <c r="G72" s="15">
        <v>267500</v>
      </c>
      <c r="H72" s="21">
        <v>0</v>
      </c>
      <c r="I72" s="15">
        <f>267500*2</f>
        <v>535000</v>
      </c>
      <c r="J72" s="15">
        <v>267500</v>
      </c>
      <c r="K72" s="21">
        <v>0</v>
      </c>
      <c r="L72" s="15">
        <v>267500</v>
      </c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spans="1:27" s="25" customFormat="1" x14ac:dyDescent="0.2">
      <c r="A73" s="10" t="s">
        <v>133</v>
      </c>
      <c r="B73" s="10" t="s">
        <v>134</v>
      </c>
      <c r="C73" s="14">
        <v>300000</v>
      </c>
      <c r="D73" s="14"/>
      <c r="E73" s="15"/>
      <c r="F73" s="15">
        <v>50000</v>
      </c>
      <c r="G73" s="15">
        <v>25000</v>
      </c>
      <c r="H73" s="21">
        <v>0</v>
      </c>
      <c r="I73" s="15">
        <f>25000*2</f>
        <v>50000</v>
      </c>
      <c r="J73" s="15">
        <v>25000</v>
      </c>
      <c r="K73" s="21">
        <v>0</v>
      </c>
      <c r="L73" s="15">
        <v>25000</v>
      </c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27" ht="25.5" x14ac:dyDescent="0.2">
      <c r="A74" s="9" t="s">
        <v>135</v>
      </c>
      <c r="B74" s="24" t="s">
        <v>136</v>
      </c>
      <c r="C74" s="21">
        <v>0</v>
      </c>
      <c r="D74" s="11"/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</row>
    <row r="75" spans="1:27" ht="15" customHeight="1" x14ac:dyDescent="0.2">
      <c r="A75" s="9" t="s">
        <v>137</v>
      </c>
      <c r="B75" s="10" t="s">
        <v>138</v>
      </c>
      <c r="C75" s="11">
        <f>SUM(C76:C82)</f>
        <v>853886</v>
      </c>
      <c r="D75" s="11"/>
      <c r="E75" s="21">
        <v>0</v>
      </c>
      <c r="F75" s="21">
        <v>0</v>
      </c>
      <c r="G75" s="21">
        <v>0</v>
      </c>
      <c r="H75" s="11">
        <f>SUM(H76:H82)</f>
        <v>119633.98</v>
      </c>
      <c r="I75" s="11">
        <f>SUM(I76:I82)</f>
        <v>13540.5</v>
      </c>
      <c r="J75" s="21">
        <f>SUM(J76:J82)</f>
        <v>0</v>
      </c>
      <c r="K75" s="21">
        <f>SUM(K76:K82)</f>
        <v>0</v>
      </c>
      <c r="L75" s="21">
        <f>SUM(L76:L82)</f>
        <v>0</v>
      </c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</row>
    <row r="76" spans="1:27" x14ac:dyDescent="0.2">
      <c r="A76" s="10" t="s">
        <v>139</v>
      </c>
      <c r="B76" s="10" t="s">
        <v>256</v>
      </c>
      <c r="C76" s="14">
        <v>40000</v>
      </c>
      <c r="D76" s="14"/>
      <c r="E76" s="35">
        <v>0</v>
      </c>
      <c r="F76" s="35">
        <v>0</v>
      </c>
      <c r="G76" s="35">
        <v>0</v>
      </c>
      <c r="H76" s="15">
        <v>23322.94</v>
      </c>
      <c r="I76" s="35">
        <v>0</v>
      </c>
      <c r="J76" s="35">
        <v>0</v>
      </c>
      <c r="K76" s="35">
        <v>0</v>
      </c>
      <c r="L76" s="35">
        <v>0</v>
      </c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 spans="1:27" s="25" customFormat="1" x14ac:dyDescent="0.2">
      <c r="A77" s="10" t="s">
        <v>140</v>
      </c>
      <c r="B77" s="10" t="s">
        <v>257</v>
      </c>
      <c r="C77" s="14">
        <v>24000</v>
      </c>
      <c r="D77" s="14"/>
      <c r="E77" s="35">
        <v>0</v>
      </c>
      <c r="F77" s="35">
        <v>0</v>
      </c>
      <c r="G77" s="35">
        <v>0</v>
      </c>
      <c r="H77" s="15">
        <v>96311.039999999994</v>
      </c>
      <c r="I77" s="15">
        <v>13540.5</v>
      </c>
      <c r="J77" s="35">
        <v>0</v>
      </c>
      <c r="K77" s="35">
        <v>0</v>
      </c>
      <c r="L77" s="35">
        <v>0</v>
      </c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 spans="1:27" s="25" customFormat="1" x14ac:dyDescent="0.2">
      <c r="A78" s="10" t="s">
        <v>141</v>
      </c>
      <c r="B78" s="10" t="s">
        <v>258</v>
      </c>
      <c r="C78" s="14">
        <v>40000</v>
      </c>
      <c r="D78" s="14"/>
      <c r="E78" s="35">
        <v>0</v>
      </c>
      <c r="F78" s="35">
        <v>0</v>
      </c>
      <c r="G78" s="35">
        <v>0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</row>
    <row r="79" spans="1:27" s="25" customFormat="1" x14ac:dyDescent="0.2">
      <c r="A79" s="10" t="s">
        <v>142</v>
      </c>
      <c r="B79" s="10" t="s">
        <v>259</v>
      </c>
      <c r="C79" s="14">
        <v>20000</v>
      </c>
      <c r="D79" s="14"/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</row>
    <row r="80" spans="1:27" s="25" customFormat="1" x14ac:dyDescent="0.2">
      <c r="A80" s="10" t="s">
        <v>266</v>
      </c>
      <c r="B80" s="10" t="s">
        <v>268</v>
      </c>
      <c r="C80" s="21">
        <v>0</v>
      </c>
      <c r="D80" s="14"/>
      <c r="E80" s="35"/>
      <c r="F80" s="35"/>
      <c r="G80" s="35"/>
      <c r="H80" s="35"/>
      <c r="I80" s="35"/>
      <c r="J80" s="35"/>
      <c r="K80" s="35"/>
      <c r="L80" s="35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</row>
    <row r="81" spans="1:27" s="25" customFormat="1" x14ac:dyDescent="0.2">
      <c r="A81" s="10" t="s">
        <v>267</v>
      </c>
      <c r="B81" s="10" t="s">
        <v>269</v>
      </c>
      <c r="C81" s="21">
        <v>0</v>
      </c>
      <c r="D81" s="14"/>
      <c r="E81" s="35"/>
      <c r="F81" s="35"/>
      <c r="G81" s="35"/>
      <c r="H81" s="35"/>
      <c r="I81" s="35"/>
      <c r="J81" s="35"/>
      <c r="K81" s="35"/>
      <c r="L81" s="35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</row>
    <row r="82" spans="1:27" s="25" customFormat="1" x14ac:dyDescent="0.2">
      <c r="A82" s="10" t="s">
        <v>143</v>
      </c>
      <c r="B82" s="10" t="s">
        <v>260</v>
      </c>
      <c r="C82" s="14">
        <v>729886</v>
      </c>
      <c r="D82" s="14"/>
      <c r="E82" s="35">
        <v>0</v>
      </c>
      <c r="F82" s="35">
        <v>0</v>
      </c>
      <c r="G82" s="35">
        <v>0</v>
      </c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</row>
    <row r="83" spans="1:27" s="6" customFormat="1" ht="15" customHeight="1" x14ac:dyDescent="0.2">
      <c r="A83" s="7">
        <v>2.4</v>
      </c>
      <c r="B83" s="8" t="s">
        <v>144</v>
      </c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1:27" ht="15" customHeight="1" x14ac:dyDescent="0.2">
      <c r="A84" s="9" t="s">
        <v>145</v>
      </c>
      <c r="B84" s="10" t="s">
        <v>146</v>
      </c>
      <c r="C84" s="21">
        <v>0</v>
      </c>
      <c r="D84" s="11"/>
      <c r="E84" s="21">
        <v>0</v>
      </c>
      <c r="F84" s="21">
        <v>0</v>
      </c>
      <c r="G84" s="21">
        <v>0</v>
      </c>
      <c r="H84" s="21">
        <v>0</v>
      </c>
      <c r="I84" s="21">
        <f>+I85</f>
        <v>70000</v>
      </c>
      <c r="J84" s="21">
        <f>+J85</f>
        <v>0</v>
      </c>
      <c r="K84" s="21">
        <f>+K85</f>
        <v>50000</v>
      </c>
      <c r="L84" s="21">
        <f>+L85</f>
        <v>0</v>
      </c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</row>
    <row r="85" spans="1:27" s="25" customFormat="1" x14ac:dyDescent="0.2">
      <c r="A85" s="10" t="s">
        <v>147</v>
      </c>
      <c r="B85" s="10" t="s">
        <v>261</v>
      </c>
      <c r="C85" s="21">
        <v>0</v>
      </c>
      <c r="D85" s="11"/>
      <c r="E85" s="21">
        <v>0</v>
      </c>
      <c r="F85" s="21">
        <v>0</v>
      </c>
      <c r="G85" s="21">
        <v>0</v>
      </c>
      <c r="H85" s="21">
        <v>0</v>
      </c>
      <c r="I85" s="15">
        <v>70000</v>
      </c>
      <c r="J85" s="21">
        <v>0</v>
      </c>
      <c r="K85" s="15">
        <v>50000</v>
      </c>
      <c r="L85" s="21">
        <v>0</v>
      </c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</row>
    <row r="86" spans="1:27" ht="15" customHeight="1" x14ac:dyDescent="0.2">
      <c r="A86" s="9" t="s">
        <v>148</v>
      </c>
      <c r="B86" s="10" t="s">
        <v>149</v>
      </c>
      <c r="C86" s="21">
        <v>0</v>
      </c>
      <c r="D86" s="11"/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</row>
    <row r="87" spans="1:27" ht="15" customHeight="1" x14ac:dyDescent="0.2">
      <c r="A87" s="9" t="s">
        <v>150</v>
      </c>
      <c r="B87" s="10" t="s">
        <v>151</v>
      </c>
      <c r="C87" s="21">
        <v>0</v>
      </c>
      <c r="D87" s="11"/>
      <c r="E87" s="21">
        <v>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</row>
    <row r="88" spans="1:27" ht="15" customHeight="1" x14ac:dyDescent="0.2">
      <c r="A88" s="9" t="s">
        <v>152</v>
      </c>
      <c r="B88" s="10" t="s">
        <v>153</v>
      </c>
      <c r="C88" s="21">
        <v>0</v>
      </c>
      <c r="D88" s="11"/>
      <c r="E88" s="21"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</row>
    <row r="89" spans="1:27" ht="15" customHeight="1" x14ac:dyDescent="0.2">
      <c r="A89" s="9" t="s">
        <v>154</v>
      </c>
      <c r="B89" s="10" t="s">
        <v>155</v>
      </c>
      <c r="C89" s="21">
        <v>0</v>
      </c>
      <c r="D89" s="11"/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</row>
    <row r="90" spans="1:27" ht="15" customHeight="1" x14ac:dyDescent="0.2">
      <c r="A90" s="9" t="s">
        <v>156</v>
      </c>
      <c r="B90" s="1" t="s">
        <v>157</v>
      </c>
      <c r="C90" s="21">
        <v>0</v>
      </c>
      <c r="D90" s="11"/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</row>
    <row r="91" spans="1:27" ht="15" customHeight="1" x14ac:dyDescent="0.2">
      <c r="A91" s="9" t="s">
        <v>158</v>
      </c>
      <c r="B91" s="10" t="s">
        <v>159</v>
      </c>
      <c r="C91" s="21">
        <v>0</v>
      </c>
      <c r="D91" s="11"/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</row>
    <row r="92" spans="1:27" ht="15" customHeight="1" x14ac:dyDescent="0.2">
      <c r="A92" s="9" t="s">
        <v>160</v>
      </c>
      <c r="B92" s="10" t="s">
        <v>161</v>
      </c>
      <c r="C92" s="21">
        <v>0</v>
      </c>
      <c r="D92" s="11"/>
      <c r="E92" s="21"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</row>
    <row r="93" spans="1:27" s="6" customFormat="1" ht="15" customHeight="1" x14ac:dyDescent="0.2">
      <c r="A93" s="7">
        <v>2.5</v>
      </c>
      <c r="B93" s="8" t="s">
        <v>162</v>
      </c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27" ht="15" customHeight="1" x14ac:dyDescent="0.2">
      <c r="A94" s="9" t="s">
        <v>163</v>
      </c>
      <c r="B94" s="10" t="s">
        <v>164</v>
      </c>
      <c r="C94" s="21">
        <v>0</v>
      </c>
      <c r="D94" s="11"/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</row>
    <row r="95" spans="1:27" ht="15" customHeight="1" x14ac:dyDescent="0.2">
      <c r="A95" s="9" t="s">
        <v>165</v>
      </c>
      <c r="B95" s="10" t="s">
        <v>166</v>
      </c>
      <c r="C95" s="21">
        <v>0</v>
      </c>
      <c r="D95" s="11"/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</row>
    <row r="96" spans="1:27" ht="15" customHeight="1" x14ac:dyDescent="0.2">
      <c r="A96" s="9" t="s">
        <v>167</v>
      </c>
      <c r="B96" s="10" t="s">
        <v>168</v>
      </c>
      <c r="C96" s="21">
        <v>0</v>
      </c>
      <c r="D96" s="11"/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</row>
    <row r="97" spans="1:27" ht="15" customHeight="1" x14ac:dyDescent="0.2">
      <c r="A97" s="9" t="s">
        <v>169</v>
      </c>
      <c r="B97" s="10" t="s">
        <v>170</v>
      </c>
      <c r="C97" s="21">
        <v>0</v>
      </c>
      <c r="D97" s="11"/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</row>
    <row r="98" spans="1:27" ht="15" customHeight="1" x14ac:dyDescent="0.2">
      <c r="A98" s="9" t="s">
        <v>171</v>
      </c>
      <c r="B98" s="10" t="s">
        <v>172</v>
      </c>
      <c r="C98" s="21">
        <v>0</v>
      </c>
      <c r="D98" s="11"/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</row>
    <row r="99" spans="1:27" ht="15" customHeight="1" x14ac:dyDescent="0.2">
      <c r="A99" s="9" t="s">
        <v>173</v>
      </c>
      <c r="B99" s="10" t="s">
        <v>174</v>
      </c>
      <c r="C99" s="21">
        <v>0</v>
      </c>
      <c r="D99" s="11"/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</row>
    <row r="100" spans="1:27" ht="15" customHeight="1" x14ac:dyDescent="0.2">
      <c r="A100" s="9" t="s">
        <v>175</v>
      </c>
      <c r="B100" s="10" t="s">
        <v>161</v>
      </c>
      <c r="C100" s="21">
        <v>0</v>
      </c>
      <c r="D100" s="11"/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</row>
    <row r="101" spans="1:27" s="6" customFormat="1" ht="15" customHeight="1" x14ac:dyDescent="0.2">
      <c r="A101" s="7">
        <v>2.6</v>
      </c>
      <c r="B101" s="8" t="s">
        <v>176</v>
      </c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1:27" ht="15" customHeight="1" x14ac:dyDescent="0.2">
      <c r="A102" s="9" t="s">
        <v>177</v>
      </c>
      <c r="B102" s="10" t="s">
        <v>178</v>
      </c>
      <c r="C102" s="11">
        <f>SUM(C103:C105)</f>
        <v>340000</v>
      </c>
      <c r="D102" s="11"/>
      <c r="E102" s="21">
        <v>0</v>
      </c>
      <c r="F102" s="21">
        <v>0</v>
      </c>
      <c r="G102" s="21">
        <v>0</v>
      </c>
      <c r="H102" s="11">
        <f>SUM(H103:H105)</f>
        <v>69942.720000000001</v>
      </c>
      <c r="I102" s="11">
        <f>SUM(I103:I105)</f>
        <v>41807.07</v>
      </c>
      <c r="J102" s="21">
        <f>SUM(J103:J105)</f>
        <v>0</v>
      </c>
      <c r="K102" s="21">
        <f>SUM(K103:K105)</f>
        <v>0</v>
      </c>
      <c r="L102" s="21">
        <f>SUM(L103:L105)</f>
        <v>0</v>
      </c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</row>
    <row r="103" spans="1:27" x14ac:dyDescent="0.2">
      <c r="A103" s="22" t="s">
        <v>179</v>
      </c>
      <c r="B103" s="22" t="s">
        <v>262</v>
      </c>
      <c r="C103" s="15">
        <v>150000</v>
      </c>
      <c r="D103" s="15"/>
      <c r="E103" s="21">
        <v>0</v>
      </c>
      <c r="F103" s="21">
        <v>0</v>
      </c>
      <c r="G103" s="21">
        <v>0</v>
      </c>
      <c r="H103" s="15">
        <v>69942.720000000001</v>
      </c>
      <c r="I103" s="21">
        <v>0</v>
      </c>
      <c r="J103" s="21">
        <v>0</v>
      </c>
      <c r="K103" s="21">
        <v>0</v>
      </c>
      <c r="L103" s="21">
        <v>0</v>
      </c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</row>
    <row r="104" spans="1:27" x14ac:dyDescent="0.2">
      <c r="A104" s="22" t="s">
        <v>180</v>
      </c>
      <c r="B104" s="22" t="s">
        <v>263</v>
      </c>
      <c r="C104" s="15">
        <v>150000</v>
      </c>
      <c r="D104" s="15"/>
      <c r="E104" s="21">
        <v>0</v>
      </c>
      <c r="F104" s="21">
        <v>0</v>
      </c>
      <c r="G104" s="21">
        <v>0</v>
      </c>
      <c r="H104" s="21">
        <v>0</v>
      </c>
      <c r="I104" s="15">
        <v>41807.07</v>
      </c>
      <c r="J104" s="21">
        <v>0</v>
      </c>
      <c r="K104" s="21">
        <v>0</v>
      </c>
      <c r="L104" s="21">
        <v>0</v>
      </c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</row>
    <row r="105" spans="1:27" s="25" customFormat="1" x14ac:dyDescent="0.2">
      <c r="A105" s="22" t="s">
        <v>181</v>
      </c>
      <c r="B105" s="22" t="s">
        <v>264</v>
      </c>
      <c r="C105" s="15">
        <v>40000</v>
      </c>
      <c r="D105" s="15"/>
      <c r="E105" s="21">
        <v>0</v>
      </c>
      <c r="F105" s="21">
        <v>0</v>
      </c>
      <c r="G105" s="21">
        <v>0</v>
      </c>
      <c r="H105" s="21">
        <v>0</v>
      </c>
      <c r="I105" s="21">
        <v>0</v>
      </c>
      <c r="J105" s="15"/>
      <c r="K105" s="21">
        <v>0</v>
      </c>
      <c r="L105" s="21">
        <v>0</v>
      </c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</row>
    <row r="106" spans="1:27" ht="15" customHeight="1" x14ac:dyDescent="0.2">
      <c r="A106" s="9" t="s">
        <v>182</v>
      </c>
      <c r="B106" s="10" t="s">
        <v>183</v>
      </c>
      <c r="C106" s="21">
        <v>0</v>
      </c>
      <c r="D106" s="11"/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</row>
    <row r="107" spans="1:27" ht="15" customHeight="1" x14ac:dyDescent="0.2">
      <c r="A107" s="9" t="s">
        <v>184</v>
      </c>
      <c r="B107" s="10" t="s">
        <v>185</v>
      </c>
      <c r="C107" s="21">
        <v>0</v>
      </c>
      <c r="D107" s="11"/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</row>
    <row r="108" spans="1:27" ht="15" customHeight="1" x14ac:dyDescent="0.2">
      <c r="A108" s="9" t="s">
        <v>186</v>
      </c>
      <c r="B108" s="10" t="s">
        <v>187</v>
      </c>
      <c r="C108" s="21">
        <v>0</v>
      </c>
      <c r="D108" s="11"/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</row>
    <row r="109" spans="1:27" ht="15" customHeight="1" x14ac:dyDescent="0.2">
      <c r="A109" s="9" t="s">
        <v>188</v>
      </c>
      <c r="B109" s="10" t="s">
        <v>189</v>
      </c>
      <c r="C109" s="21">
        <v>0</v>
      </c>
      <c r="D109" s="11"/>
      <c r="E109" s="21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</row>
    <row r="110" spans="1:27" ht="15" customHeight="1" x14ac:dyDescent="0.2">
      <c r="A110" s="9" t="s">
        <v>190</v>
      </c>
      <c r="B110" s="10" t="s">
        <v>191</v>
      </c>
      <c r="C110" s="21">
        <v>0</v>
      </c>
      <c r="D110" s="11"/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</row>
    <row r="111" spans="1:27" ht="15" customHeight="1" x14ac:dyDescent="0.2">
      <c r="A111" s="9" t="s">
        <v>192</v>
      </c>
      <c r="B111" s="10" t="s">
        <v>193</v>
      </c>
      <c r="C111" s="21">
        <v>0</v>
      </c>
      <c r="D111" s="11"/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</row>
    <row r="112" spans="1:27" ht="15" customHeight="1" x14ac:dyDescent="0.2">
      <c r="A112" s="9" t="s">
        <v>194</v>
      </c>
      <c r="B112" s="10" t="s">
        <v>195</v>
      </c>
      <c r="C112" s="21">
        <v>0</v>
      </c>
      <c r="D112" s="11"/>
      <c r="E112" s="21">
        <v>0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</row>
    <row r="113" spans="1:27" ht="15" customHeight="1" x14ac:dyDescent="0.2">
      <c r="A113" s="9" t="s">
        <v>196</v>
      </c>
      <c r="B113" s="10" t="s">
        <v>197</v>
      </c>
      <c r="C113" s="21">
        <v>0</v>
      </c>
      <c r="D113" s="11"/>
      <c r="E113" s="21">
        <v>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</row>
    <row r="114" spans="1:27" s="6" customFormat="1" ht="15" customHeight="1" x14ac:dyDescent="0.2">
      <c r="A114" s="7">
        <v>2.7</v>
      </c>
      <c r="B114" s="8" t="s">
        <v>198</v>
      </c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1:27" ht="15" customHeight="1" x14ac:dyDescent="0.2">
      <c r="A115" s="9" t="s">
        <v>199</v>
      </c>
      <c r="B115" s="10" t="s">
        <v>200</v>
      </c>
      <c r="C115" s="21">
        <v>0</v>
      </c>
      <c r="D115" s="11"/>
      <c r="E115" s="21">
        <v>0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</row>
    <row r="116" spans="1:27" ht="15" customHeight="1" x14ac:dyDescent="0.2">
      <c r="A116" s="9" t="s">
        <v>201</v>
      </c>
      <c r="B116" s="10" t="s">
        <v>202</v>
      </c>
      <c r="C116" s="21">
        <v>0</v>
      </c>
      <c r="D116" s="11"/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</row>
    <row r="117" spans="1:27" ht="15" customHeight="1" x14ac:dyDescent="0.2">
      <c r="A117" s="9" t="s">
        <v>203</v>
      </c>
      <c r="B117" s="10" t="s">
        <v>204</v>
      </c>
      <c r="C117" s="21">
        <v>0</v>
      </c>
      <c r="D117" s="11"/>
      <c r="E117" s="21">
        <v>0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</row>
    <row r="118" spans="1:27" ht="27.75" customHeight="1" x14ac:dyDescent="0.2">
      <c r="A118" s="9" t="s">
        <v>205</v>
      </c>
      <c r="B118" s="24" t="s">
        <v>206</v>
      </c>
      <c r="C118" s="21">
        <v>0</v>
      </c>
      <c r="D118" s="11"/>
      <c r="E118" s="21">
        <v>0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</row>
    <row r="119" spans="1:27" s="6" customFormat="1" ht="15" customHeight="1" x14ac:dyDescent="0.2">
      <c r="A119" s="7">
        <v>2.8</v>
      </c>
      <c r="B119" s="8" t="s">
        <v>207</v>
      </c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1:27" ht="15" customHeight="1" x14ac:dyDescent="0.2">
      <c r="A120" s="9" t="s">
        <v>208</v>
      </c>
      <c r="B120" s="10" t="s">
        <v>209</v>
      </c>
      <c r="C120" s="21">
        <v>0</v>
      </c>
      <c r="D120" s="11"/>
      <c r="E120" s="21">
        <v>0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</row>
    <row r="121" spans="1:27" ht="15" customHeight="1" x14ac:dyDescent="0.2">
      <c r="A121" s="9" t="s">
        <v>210</v>
      </c>
      <c r="B121" s="10" t="s">
        <v>211</v>
      </c>
      <c r="C121" s="21">
        <v>0</v>
      </c>
      <c r="D121" s="11"/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</row>
    <row r="122" spans="1:27" ht="15" customHeight="1" x14ac:dyDescent="0.2">
      <c r="A122" s="9" t="s">
        <v>212</v>
      </c>
      <c r="B122" s="10" t="s">
        <v>213</v>
      </c>
      <c r="C122" s="21">
        <v>0</v>
      </c>
      <c r="D122" s="11"/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</row>
    <row r="123" spans="1:27" ht="15" customHeight="1" x14ac:dyDescent="0.2">
      <c r="A123" s="9" t="s">
        <v>214</v>
      </c>
      <c r="B123" s="24" t="s">
        <v>215</v>
      </c>
      <c r="C123" s="21">
        <v>0</v>
      </c>
      <c r="D123" s="11"/>
      <c r="E123" s="21">
        <v>0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</row>
    <row r="124" spans="1:27" ht="15" customHeight="1" x14ac:dyDescent="0.2">
      <c r="A124" s="9" t="s">
        <v>216</v>
      </c>
      <c r="B124" s="24" t="s">
        <v>217</v>
      </c>
      <c r="C124" s="21">
        <v>0</v>
      </c>
      <c r="D124" s="11"/>
      <c r="E124" s="21">
        <v>0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</row>
    <row r="125" spans="1:27" s="6" customFormat="1" ht="15" customHeight="1" x14ac:dyDescent="0.2">
      <c r="A125" s="7">
        <v>2.9</v>
      </c>
      <c r="B125" s="8" t="s">
        <v>218</v>
      </c>
      <c r="C125" s="5"/>
      <c r="D125" s="5"/>
      <c r="E125" s="5"/>
      <c r="F125" s="5"/>
      <c r="G125" s="5"/>
      <c r="H125" s="5"/>
      <c r="I125" s="5"/>
      <c r="J125" s="5"/>
      <c r="K125" s="5"/>
      <c r="L125" s="5"/>
    </row>
    <row r="126" spans="1:27" ht="15" customHeight="1" x14ac:dyDescent="0.2">
      <c r="A126" s="9" t="s">
        <v>219</v>
      </c>
      <c r="B126" s="10" t="s">
        <v>220</v>
      </c>
      <c r="C126" s="21">
        <v>0</v>
      </c>
      <c r="D126" s="11"/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</row>
    <row r="127" spans="1:27" ht="15" customHeight="1" x14ac:dyDescent="0.2">
      <c r="A127" s="9" t="s">
        <v>221</v>
      </c>
      <c r="B127" s="10" t="s">
        <v>222</v>
      </c>
      <c r="C127" s="21">
        <v>0</v>
      </c>
      <c r="D127" s="11"/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</row>
    <row r="128" spans="1:27" ht="15" customHeight="1" x14ac:dyDescent="0.2">
      <c r="A128" s="9" t="s">
        <v>223</v>
      </c>
      <c r="B128" s="10" t="s">
        <v>224</v>
      </c>
      <c r="C128" s="21">
        <v>0</v>
      </c>
      <c r="D128" s="11"/>
      <c r="E128" s="21">
        <v>0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</row>
    <row r="129" spans="1:27" ht="15" customHeight="1" x14ac:dyDescent="0.2">
      <c r="A129" s="9" t="s">
        <v>225</v>
      </c>
      <c r="B129" s="10" t="s">
        <v>226</v>
      </c>
      <c r="C129" s="21">
        <v>0</v>
      </c>
      <c r="D129" s="11"/>
      <c r="E129" s="21">
        <v>0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</row>
    <row r="130" spans="1:27" ht="18" customHeight="1" x14ac:dyDescent="0.2">
      <c r="A130" s="26"/>
      <c r="B130" s="27" t="s">
        <v>227</v>
      </c>
      <c r="C130" s="12">
        <f>C10+C18+C24+C26+C28+C33+C41+C42+C44+C45+C46+C48+C51+C54+C56+C58+C63+C67+C68+C70+C71+C74+C75+SUM(C84:C92)+SUM(C94:C100)+C102+SUM(C106:C113)+SUM(C115:C118)+SUM(C120:C124)+SUM(C126:C129)</f>
        <v>94739958</v>
      </c>
      <c r="D130" s="12"/>
      <c r="E130" s="12">
        <f>E10+E18+E24+E26+E28+E33+E41+E42+E44+E45+E46+E48+E51+E54+E56+E58+E63+E67+E68+E70+E71+E74+E75+SUM(E84:E92)+SUM(E94:E100)+E102+SUM(E106:E113)+SUM(E115:E118)+SUM(E120:E124)+SUM(E126:E129)</f>
        <v>5325732.43</v>
      </c>
      <c r="F130" s="12">
        <f>F10+F18+F24+F26+F28+F33+F41+F42+F44+F45+F46+F48+F51+F54+F56+F58+F63+F67+F68+F70+F71+F74+F75+SUM(F84:F92)+SUM(F94:F100)+F102+SUM(F106:F113)+SUM(F115:F118)+SUM(F120:F124)+SUM(F126:F129)</f>
        <v>6016041.6799999997</v>
      </c>
      <c r="G130" s="12">
        <f>G10+G18+G24+G26+G28+G33+G41+G42+G44+G45+G46+G48+G51+G54+G56+G58+G63+G67+G68+G70+G71+G74+G75+SUM(G84:G92)+SUM(G94:G100)+G102+SUM(G106:G113)+SUM(G115:G118)+SUM(G120:G124)+SUM(G126:G129)</f>
        <v>5968132.04</v>
      </c>
      <c r="H130" s="12">
        <f>H10+H18+H24+H26+H28+H33+H41+H42+H44+H45+H46+H48+H51+H54+H56+H58+H63+H67+H68+H70+H71+H74+H75+SUM(H84:H92)+SUM(H94:H100)+H102+SUM(H106:H113)+SUM(H115:H118)+SUM(H120:H124)+SUM(H126:H129)</f>
        <v>5772041.9199999999</v>
      </c>
      <c r="I130" s="12">
        <f>I10+I18+I24+I26+I28+I33+I41+I42+I44+I45+I46+I48+I51+I54+I56+I58+I63+I67+I68+I70+I71+I74+I75+SUM(I84)+SUM(I94:I100)+I102+SUM(I106:I113)+SUM(I115:I118)+SUM(I120:I124)+SUM(I126:I129)</f>
        <v>5860840.6800000006</v>
      </c>
      <c r="J130" s="12">
        <f>J10+J18+J24+J26+J28+J33+J41+J42+J44+J45+J46+J48+J51+J54+J56+J58+J63+J67+J68+J70+J71+J74+J75+SUM(J84)+SUM(J94:J100)+J102+SUM(J106:J113)+SUM(J115:J118)+SUM(J120:J124)+SUM(J126:J129)</f>
        <v>6538708.7999999998</v>
      </c>
      <c r="K130" s="12">
        <f>K10+K18+K24+K26+K28+K33+K41+K42+K44+K45+K46+K48+K51+K54+K56+K58+K63+K67+K68+K70+K71+K74+K75+SUM(K84)+SUM(K94:K100)+K102+SUM(K106:K113)+SUM(K115:K118)+SUM(K120:K124)+SUM(K126:K129)</f>
        <v>6437936.7300000004</v>
      </c>
      <c r="L130" s="12">
        <f>L10+L18+L24+L26+L28+L33+L41+L42+L44+L45+L46+L48+L51+L54+L56+L58+L63+L67+L68+L70+L71+L74+L75+SUM(L84)+SUM(L94:L100)+L102+SUM(L106:L113)+SUM(L115:L118)+SUM(L120:L124)+SUM(L126:L129)</f>
        <v>5861784.3300000001</v>
      </c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</row>
    <row r="131" spans="1:27" s="6" customFormat="1" ht="15" customHeight="1" x14ac:dyDescent="0.2">
      <c r="A131" s="7">
        <v>4</v>
      </c>
      <c r="B131" s="8" t="s">
        <v>228</v>
      </c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1:27" ht="15" customHeight="1" x14ac:dyDescent="0.2">
      <c r="A132" s="28">
        <v>4.0999999999999996</v>
      </c>
      <c r="B132" s="10" t="s">
        <v>229</v>
      </c>
      <c r="C132" s="21">
        <v>0</v>
      </c>
      <c r="D132" s="11"/>
      <c r="E132" s="21">
        <v>0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</row>
    <row r="133" spans="1:27" ht="15" customHeight="1" x14ac:dyDescent="0.2">
      <c r="A133" s="28" t="s">
        <v>230</v>
      </c>
      <c r="B133" s="10" t="s">
        <v>231</v>
      </c>
      <c r="C133" s="21">
        <v>0</v>
      </c>
      <c r="D133" s="11"/>
      <c r="E133" s="21">
        <v>0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</row>
    <row r="134" spans="1:27" ht="15" customHeight="1" x14ac:dyDescent="0.2">
      <c r="A134" s="28" t="s">
        <v>232</v>
      </c>
      <c r="B134" s="10" t="s">
        <v>233</v>
      </c>
      <c r="C134" s="21">
        <v>0</v>
      </c>
      <c r="D134" s="11"/>
      <c r="E134" s="21">
        <v>0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</row>
    <row r="135" spans="1:27" ht="15" customHeight="1" x14ac:dyDescent="0.2">
      <c r="A135" s="28">
        <v>4.2</v>
      </c>
      <c r="B135" s="10" t="s">
        <v>234</v>
      </c>
      <c r="C135" s="21">
        <v>0</v>
      </c>
      <c r="D135" s="11"/>
      <c r="E135" s="21">
        <v>0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</row>
    <row r="136" spans="1:27" ht="15" customHeight="1" x14ac:dyDescent="0.2">
      <c r="A136" s="28" t="s">
        <v>235</v>
      </c>
      <c r="B136" s="10" t="s">
        <v>236</v>
      </c>
      <c r="C136" s="21">
        <v>0</v>
      </c>
      <c r="D136" s="11"/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</row>
    <row r="137" spans="1:27" ht="15" customHeight="1" x14ac:dyDescent="0.2">
      <c r="A137" s="28" t="s">
        <v>237</v>
      </c>
      <c r="B137" s="10" t="s">
        <v>238</v>
      </c>
      <c r="C137" s="21">
        <v>0</v>
      </c>
      <c r="D137" s="11"/>
      <c r="E137" s="21"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</row>
    <row r="138" spans="1:27" ht="15" customHeight="1" x14ac:dyDescent="0.2">
      <c r="A138" s="28">
        <v>4.3</v>
      </c>
      <c r="B138" s="10" t="s">
        <v>239</v>
      </c>
      <c r="C138" s="21">
        <v>0</v>
      </c>
      <c r="D138" s="11"/>
      <c r="E138" s="21"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</row>
    <row r="139" spans="1:27" ht="15" customHeight="1" x14ac:dyDescent="0.2">
      <c r="A139" s="28" t="s">
        <v>240</v>
      </c>
      <c r="B139" s="10" t="s">
        <v>241</v>
      </c>
      <c r="C139" s="21">
        <v>0</v>
      </c>
      <c r="D139" s="11"/>
      <c r="E139" s="21">
        <v>0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</row>
    <row r="140" spans="1:27" ht="18" customHeight="1" x14ac:dyDescent="0.2">
      <c r="A140" s="26"/>
      <c r="B140" s="27" t="s">
        <v>242</v>
      </c>
      <c r="C140" s="12">
        <f>SUM(C132:C139)</f>
        <v>0</v>
      </c>
      <c r="D140" s="12"/>
      <c r="E140" s="12">
        <f t="shared" ref="E140:L140" si="7">SUM(E132:E139)</f>
        <v>0</v>
      </c>
      <c r="F140" s="12">
        <f t="shared" si="7"/>
        <v>0</v>
      </c>
      <c r="G140" s="12">
        <f t="shared" si="7"/>
        <v>0</v>
      </c>
      <c r="H140" s="12">
        <f t="shared" si="7"/>
        <v>0</v>
      </c>
      <c r="I140" s="12">
        <f t="shared" si="7"/>
        <v>0</v>
      </c>
      <c r="J140" s="12">
        <f t="shared" si="7"/>
        <v>0</v>
      </c>
      <c r="K140" s="12">
        <f t="shared" si="7"/>
        <v>0</v>
      </c>
      <c r="L140" s="12">
        <f t="shared" si="7"/>
        <v>0</v>
      </c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</row>
    <row r="141" spans="1:27" ht="17.25" customHeight="1" x14ac:dyDescent="0.2">
      <c r="A141" s="44"/>
      <c r="B141" s="44"/>
      <c r="I141" s="29"/>
      <c r="J141" s="29"/>
      <c r="K141" s="29"/>
      <c r="L141" s="29"/>
    </row>
    <row r="142" spans="1:27" ht="18" customHeight="1" x14ac:dyDescent="0.2">
      <c r="A142" s="26"/>
      <c r="B142" s="27" t="s">
        <v>243</v>
      </c>
      <c r="C142" s="12">
        <f>C130+C140</f>
        <v>94739958</v>
      </c>
      <c r="D142" s="12"/>
      <c r="E142" s="12">
        <f t="shared" ref="E142:K142" si="8">E130+E140</f>
        <v>5325732.43</v>
      </c>
      <c r="F142" s="12">
        <f t="shared" si="8"/>
        <v>6016041.6799999997</v>
      </c>
      <c r="G142" s="12">
        <f t="shared" si="8"/>
        <v>5968132.04</v>
      </c>
      <c r="H142" s="12">
        <f t="shared" si="8"/>
        <v>5772041.9199999999</v>
      </c>
      <c r="I142" s="12">
        <f t="shared" si="8"/>
        <v>5860840.6800000006</v>
      </c>
      <c r="J142" s="12">
        <f t="shared" si="8"/>
        <v>6538708.7999999998</v>
      </c>
      <c r="K142" s="12">
        <f t="shared" si="8"/>
        <v>6437936.7300000004</v>
      </c>
      <c r="L142" s="12">
        <f>L130+L140</f>
        <v>5861784.3300000001</v>
      </c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</row>
    <row r="143" spans="1:27" s="30" customForma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x14ac:dyDescent="0.2">
      <c r="A144" s="45" t="s">
        <v>244</v>
      </c>
      <c r="B144" s="45"/>
      <c r="C144" s="45"/>
      <c r="D144" s="45"/>
    </row>
    <row r="145" spans="1:27" s="30" customForma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34.15" customHeight="1" x14ac:dyDescent="0.2">
      <c r="A146" s="44"/>
      <c r="B146" s="44"/>
      <c r="K146" s="31"/>
    </row>
    <row r="147" spans="1:27" s="13" customFormat="1" x14ac:dyDescent="0.2">
      <c r="A147" s="41" t="s">
        <v>245</v>
      </c>
      <c r="B147" s="4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x14ac:dyDescent="0.2">
      <c r="A148" s="41" t="s">
        <v>246</v>
      </c>
      <c r="B148" s="41"/>
    </row>
    <row r="149" spans="1:27" s="13" customFormat="1" x14ac:dyDescent="0.2">
      <c r="A149" s="41" t="s">
        <v>247</v>
      </c>
      <c r="B149" s="4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3" spans="1:27" s="13" customForma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5" spans="1:27" s="6" customForma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s="6" customForma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61" spans="1:27" s="13" customForma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s="6" customForma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s="13" customForma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s="6" customForma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s="6" customForma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72" spans="1:27" s="13" customForma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s="6" customForma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s="6" customForma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s="13" customForma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s="32" customForma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s="32" customForma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s="19" customForma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s="33" customForma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s="6" customForma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s="33" customForma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s="6" customForma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6" spans="1:27" s="13" customForma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92" spans="1:27" s="13" customForma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s="6" customForma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s="13" customForma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s="6" customForma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s="6" customForma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s="13" customForma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204" spans="1:27" s="25" customForma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s="13" customForma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s="6" customForma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11" spans="1:27" s="13" customForma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</sheetData>
  <mergeCells count="13">
    <mergeCell ref="A7:B7"/>
    <mergeCell ref="A2:L2"/>
    <mergeCell ref="A3:L3"/>
    <mergeCell ref="A4:L4"/>
    <mergeCell ref="A5:L5"/>
    <mergeCell ref="A6:L6"/>
    <mergeCell ref="A149:B149"/>
    <mergeCell ref="A8:B8"/>
    <mergeCell ref="A141:B141"/>
    <mergeCell ref="A144:D144"/>
    <mergeCell ref="A146:B146"/>
    <mergeCell ref="A147:B147"/>
    <mergeCell ref="A148:B148"/>
  </mergeCells>
  <printOptions horizontalCentered="1"/>
  <pageMargins left="0.5" right="0.5" top="1.75" bottom="0.55000000000000004" header="0.12" footer="0.11"/>
  <pageSetup paperSize="5" scale="94" orientation="landscape" r:id="rId1"/>
  <headerFooter>
    <oddHeader xml:space="preserve">&amp;C&amp;G
</oddHeader>
    <oddFooter>&amp;R&amp;"Gotham,Medium"&amp;9&amp;P / &amp;N</oddFooter>
  </headerFooter>
  <rowBreaks count="1" manualBreakCount="1">
    <brk id="127" max="12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AB211"/>
  <sheetViews>
    <sheetView showGridLines="0" view="pageBreakPreview" zoomScale="91" zoomScaleNormal="100" zoomScaleSheetLayoutView="91" workbookViewId="0">
      <selection activeCell="L41" sqref="L41"/>
    </sheetView>
  </sheetViews>
  <sheetFormatPr baseColWidth="10" defaultColWidth="11.5703125" defaultRowHeight="12.75" x14ac:dyDescent="0.2"/>
  <cols>
    <col min="1" max="1" width="5.5703125" style="1" customWidth="1"/>
    <col min="2" max="2" width="55.85546875" style="1" customWidth="1"/>
    <col min="3" max="3" width="13.28515625" style="1" customWidth="1"/>
    <col min="4" max="4" width="13.28515625" style="1" hidden="1" customWidth="1"/>
    <col min="5" max="8" width="11.28515625" style="1" bestFit="1" customWidth="1"/>
    <col min="9" max="13" width="11.28515625" style="1" customWidth="1"/>
    <col min="14" max="16384" width="11.5703125" style="1"/>
  </cols>
  <sheetData>
    <row r="2" spans="1:28" ht="13.9" customHeight="1" x14ac:dyDescent="0.2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28" x14ac:dyDescent="0.2">
      <c r="A3" s="47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28" x14ac:dyDescent="0.2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28" x14ac:dyDescent="0.2">
      <c r="A5" s="47" t="s">
        <v>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28" ht="13.9" customHeight="1" x14ac:dyDescent="0.2">
      <c r="A6" s="47" t="s">
        <v>4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28" x14ac:dyDescent="0.2">
      <c r="A7" s="46"/>
      <c r="B7" s="46"/>
      <c r="C7" s="2"/>
      <c r="D7" s="2"/>
      <c r="E7" s="2"/>
      <c r="F7" s="2"/>
      <c r="G7" s="3"/>
      <c r="H7" s="3"/>
      <c r="I7" s="3"/>
      <c r="J7" s="3"/>
      <c r="K7" s="3"/>
      <c r="L7" s="3"/>
      <c r="M7" s="3"/>
    </row>
    <row r="8" spans="1:28" s="6" customFormat="1" ht="25.5" x14ac:dyDescent="0.2">
      <c r="A8" s="42" t="s">
        <v>5</v>
      </c>
      <c r="B8" s="43"/>
      <c r="C8" s="4" t="s">
        <v>6</v>
      </c>
      <c r="D8" s="4" t="s">
        <v>7</v>
      </c>
      <c r="E8" s="5" t="s">
        <v>8</v>
      </c>
      <c r="F8" s="5" t="s">
        <v>9</v>
      </c>
      <c r="G8" s="5" t="s">
        <v>10</v>
      </c>
      <c r="H8" s="5" t="s">
        <v>11</v>
      </c>
      <c r="I8" s="5" t="s">
        <v>12</v>
      </c>
      <c r="J8" s="5" t="s">
        <v>13</v>
      </c>
      <c r="K8" s="5" t="s">
        <v>14</v>
      </c>
      <c r="L8" s="5" t="s">
        <v>15</v>
      </c>
      <c r="M8" s="5" t="s">
        <v>265</v>
      </c>
    </row>
    <row r="9" spans="1:28" s="6" customFormat="1" ht="15" customHeight="1" x14ac:dyDescent="0.2">
      <c r="A9" s="7">
        <v>2.1</v>
      </c>
      <c r="B9" s="8" t="s">
        <v>16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28" ht="15" customHeight="1" x14ac:dyDescent="0.2">
      <c r="A10" s="9" t="s">
        <v>17</v>
      </c>
      <c r="B10" s="10" t="s">
        <v>18</v>
      </c>
      <c r="C10" s="11">
        <f>SUM(C11:C17)</f>
        <v>46914727</v>
      </c>
      <c r="D10" s="11"/>
      <c r="E10" s="11">
        <f t="shared" ref="E10:M10" si="0">SUM(E11:E17)</f>
        <v>3653450</v>
      </c>
      <c r="F10" s="11">
        <f t="shared" si="0"/>
        <v>3698100</v>
      </c>
      <c r="G10" s="11">
        <f t="shared" si="0"/>
        <v>3779100</v>
      </c>
      <c r="H10" s="11">
        <f t="shared" si="0"/>
        <v>3767100</v>
      </c>
      <c r="I10" s="11">
        <f t="shared" si="0"/>
        <v>3715100</v>
      </c>
      <c r="J10" s="11">
        <f t="shared" si="0"/>
        <v>3683600</v>
      </c>
      <c r="K10" s="11">
        <f t="shared" si="0"/>
        <v>4368456.4800000004</v>
      </c>
      <c r="L10" s="11">
        <f t="shared" si="0"/>
        <v>3805600</v>
      </c>
      <c r="M10" s="11">
        <f t="shared" si="0"/>
        <v>4414399.05</v>
      </c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</row>
    <row r="11" spans="1:28" s="6" customFormat="1" hidden="1" x14ac:dyDescent="0.2">
      <c r="A11" s="10" t="s">
        <v>19</v>
      </c>
      <c r="B11" s="10" t="s">
        <v>20</v>
      </c>
      <c r="C11" s="14">
        <v>34265760</v>
      </c>
      <c r="D11" s="15"/>
      <c r="E11" s="15">
        <v>2558450</v>
      </c>
      <c r="F11" s="15">
        <v>2603100</v>
      </c>
      <c r="G11" s="15">
        <v>2619100</v>
      </c>
      <c r="H11" s="15">
        <v>2597100</v>
      </c>
      <c r="I11" s="15">
        <v>2475100</v>
      </c>
      <c r="J11" s="15">
        <v>2443600</v>
      </c>
      <c r="K11" s="15">
        <v>2515600</v>
      </c>
      <c r="L11" s="15">
        <v>2555600</v>
      </c>
      <c r="M11" s="15">
        <v>2555600</v>
      </c>
    </row>
    <row r="12" spans="1:28" hidden="1" x14ac:dyDescent="0.2">
      <c r="A12" s="10" t="s">
        <v>21</v>
      </c>
      <c r="B12" s="10" t="s">
        <v>22</v>
      </c>
      <c r="C12" s="14">
        <v>7088284</v>
      </c>
      <c r="D12" s="15"/>
      <c r="E12" s="15">
        <v>1095000</v>
      </c>
      <c r="F12" s="15">
        <v>1095000</v>
      </c>
      <c r="G12" s="15">
        <v>1160000</v>
      </c>
      <c r="H12" s="15">
        <v>1170000</v>
      </c>
      <c r="I12" s="15">
        <v>1240000</v>
      </c>
      <c r="J12" s="15">
        <v>1240000</v>
      </c>
      <c r="K12" s="15">
        <v>1250000</v>
      </c>
      <c r="L12" s="15">
        <v>1250000</v>
      </c>
      <c r="M12" s="15">
        <v>1250000</v>
      </c>
    </row>
    <row r="13" spans="1:28" hidden="1" x14ac:dyDescent="0.2">
      <c r="A13" s="10" t="s">
        <v>23</v>
      </c>
      <c r="B13" s="10" t="s">
        <v>24</v>
      </c>
      <c r="C13" s="14">
        <v>1000</v>
      </c>
      <c r="D13" s="15"/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</row>
    <row r="14" spans="1:28" s="19" customFormat="1" hidden="1" x14ac:dyDescent="0.2">
      <c r="A14" s="16" t="s">
        <v>25</v>
      </c>
      <c r="B14" s="16" t="s">
        <v>26</v>
      </c>
      <c r="C14" s="17">
        <v>5555683</v>
      </c>
      <c r="D14" s="18"/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</row>
    <row r="15" spans="1:28" hidden="1" x14ac:dyDescent="0.2">
      <c r="A15" s="10" t="s">
        <v>27</v>
      </c>
      <c r="B15" s="10" t="s">
        <v>28</v>
      </c>
      <c r="C15" s="14">
        <v>2000</v>
      </c>
      <c r="D15" s="15"/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15">
        <v>182856.48</v>
      </c>
      <c r="L15" s="35">
        <v>0</v>
      </c>
      <c r="M15" s="35">
        <v>0</v>
      </c>
    </row>
    <row r="16" spans="1:28" hidden="1" x14ac:dyDescent="0.2">
      <c r="A16" s="10" t="s">
        <v>29</v>
      </c>
      <c r="B16" s="10" t="s">
        <v>30</v>
      </c>
      <c r="C16" s="14">
        <v>1000</v>
      </c>
      <c r="D16" s="15"/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15">
        <v>420000</v>
      </c>
      <c r="L16" s="35">
        <v>0</v>
      </c>
      <c r="M16" s="35">
        <v>577650</v>
      </c>
    </row>
    <row r="17" spans="1:28" hidden="1" x14ac:dyDescent="0.2">
      <c r="A17" s="10" t="s">
        <v>31</v>
      </c>
      <c r="B17" s="10" t="s">
        <v>32</v>
      </c>
      <c r="C17" s="14">
        <v>1000</v>
      </c>
      <c r="D17" s="15"/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31149.05</v>
      </c>
    </row>
    <row r="18" spans="1:28" ht="15" customHeight="1" x14ac:dyDescent="0.2">
      <c r="A18" s="9" t="s">
        <v>33</v>
      </c>
      <c r="B18" s="10" t="s">
        <v>34</v>
      </c>
      <c r="C18" s="11">
        <f>SUM(C19:C23)</f>
        <v>31705520</v>
      </c>
      <c r="D18" s="11"/>
      <c r="E18" s="11">
        <f t="shared" ref="E18:M18" si="1">SUM(E19:E23)</f>
        <v>1041500</v>
      </c>
      <c r="F18" s="11">
        <f t="shared" si="1"/>
        <v>1071500</v>
      </c>
      <c r="G18" s="11">
        <f t="shared" si="1"/>
        <v>1091000</v>
      </c>
      <c r="H18" s="11">
        <f t="shared" si="1"/>
        <v>1116500</v>
      </c>
      <c r="I18" s="11">
        <f t="shared" si="1"/>
        <v>589000</v>
      </c>
      <c r="J18" s="11">
        <f t="shared" si="1"/>
        <v>1670500</v>
      </c>
      <c r="K18" s="11">
        <f t="shared" si="1"/>
        <v>1132500</v>
      </c>
      <c r="L18" s="11">
        <f t="shared" si="1"/>
        <v>1125000</v>
      </c>
      <c r="M18" s="11">
        <f t="shared" si="1"/>
        <v>1144500</v>
      </c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</row>
    <row r="19" spans="1:28" s="13" customFormat="1" hidden="1" x14ac:dyDescent="0.2">
      <c r="A19" s="10" t="s">
        <v>35</v>
      </c>
      <c r="B19" s="10" t="s">
        <v>36</v>
      </c>
      <c r="C19" s="14">
        <v>4505520</v>
      </c>
      <c r="D19" s="15"/>
      <c r="E19" s="15">
        <v>491500</v>
      </c>
      <c r="F19" s="15">
        <v>509500</v>
      </c>
      <c r="G19" s="15">
        <v>514000</v>
      </c>
      <c r="H19" s="15">
        <v>527500</v>
      </c>
      <c r="I19" s="35">
        <v>0</v>
      </c>
      <c r="J19" s="15">
        <v>1088500</v>
      </c>
      <c r="K19" s="15">
        <v>550500</v>
      </c>
      <c r="L19" s="15">
        <v>546000</v>
      </c>
      <c r="M19" s="35">
        <v>559500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idden="1" x14ac:dyDescent="0.2">
      <c r="A20" s="16" t="s">
        <v>37</v>
      </c>
      <c r="B20" s="16" t="s">
        <v>38</v>
      </c>
      <c r="C20" s="35">
        <v>0</v>
      </c>
      <c r="D20" s="15"/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28" s="13" customFormat="1" hidden="1" x14ac:dyDescent="0.2">
      <c r="A21" s="16" t="s">
        <v>39</v>
      </c>
      <c r="B21" s="16" t="s">
        <v>40</v>
      </c>
      <c r="C21" s="35">
        <v>0</v>
      </c>
      <c r="D21" s="15"/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28" hidden="1" x14ac:dyDescent="0.2">
      <c r="A22" s="10" t="s">
        <v>41</v>
      </c>
      <c r="B22" s="10" t="s">
        <v>42</v>
      </c>
      <c r="C22" s="14">
        <v>27200000</v>
      </c>
      <c r="D22" s="15"/>
      <c r="E22" s="15">
        <v>550000</v>
      </c>
      <c r="F22" s="15">
        <v>562000</v>
      </c>
      <c r="G22" s="15">
        <v>577000</v>
      </c>
      <c r="H22" s="15">
        <v>589000</v>
      </c>
      <c r="I22" s="15">
        <v>589000</v>
      </c>
      <c r="J22" s="15">
        <v>582000</v>
      </c>
      <c r="K22" s="15">
        <v>582000</v>
      </c>
      <c r="L22" s="15">
        <v>579000</v>
      </c>
      <c r="M22" s="15">
        <v>585000</v>
      </c>
    </row>
    <row r="23" spans="1:28" s="20" customFormat="1" hidden="1" x14ac:dyDescent="0.2">
      <c r="A23" s="16" t="s">
        <v>43</v>
      </c>
      <c r="B23" s="16" t="s">
        <v>44</v>
      </c>
      <c r="C23" s="35">
        <v>0</v>
      </c>
      <c r="D23" s="15"/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</row>
    <row r="24" spans="1:28" ht="15" customHeight="1" x14ac:dyDescent="0.2">
      <c r="A24" s="9" t="s">
        <v>45</v>
      </c>
      <c r="B24" s="10" t="s">
        <v>46</v>
      </c>
      <c r="C24" s="11">
        <f>+C25</f>
        <v>360000</v>
      </c>
      <c r="D24" s="21"/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35">
        <v>0</v>
      </c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</row>
    <row r="25" spans="1:28" hidden="1" x14ac:dyDescent="0.2">
      <c r="A25" s="10" t="s">
        <v>47</v>
      </c>
      <c r="B25" s="10" t="s">
        <v>48</v>
      </c>
      <c r="C25" s="14">
        <v>360000</v>
      </c>
      <c r="D25" s="15"/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</row>
    <row r="26" spans="1:28" x14ac:dyDescent="0.2">
      <c r="A26" s="9" t="s">
        <v>49</v>
      </c>
      <c r="B26" s="10" t="s">
        <v>50</v>
      </c>
      <c r="C26" s="35">
        <v>0</v>
      </c>
      <c r="D26" s="36"/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</row>
    <row r="27" spans="1:28" s="19" customFormat="1" hidden="1" x14ac:dyDescent="0.2">
      <c r="A27" s="16" t="s">
        <v>51</v>
      </c>
      <c r="B27" s="16" t="s">
        <v>52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</row>
    <row r="28" spans="1:28" ht="15" customHeight="1" x14ac:dyDescent="0.2">
      <c r="A28" s="9" t="s">
        <v>53</v>
      </c>
      <c r="B28" s="10" t="s">
        <v>54</v>
      </c>
      <c r="C28" s="11">
        <f>SUM(C29:C31)</f>
        <v>6108026</v>
      </c>
      <c r="D28" s="11"/>
      <c r="E28" s="11">
        <f t="shared" ref="E28:M28" si="2">SUM(E29:E31)</f>
        <v>544524.80000000005</v>
      </c>
      <c r="F28" s="11">
        <f t="shared" si="2"/>
        <v>551374.1</v>
      </c>
      <c r="G28" s="11">
        <f t="shared" si="2"/>
        <v>563799.5</v>
      </c>
      <c r="H28" s="11">
        <f t="shared" si="2"/>
        <v>561958.69999999995</v>
      </c>
      <c r="I28" s="11">
        <f t="shared" si="2"/>
        <v>555629.89999999991</v>
      </c>
      <c r="J28" s="11">
        <f t="shared" si="2"/>
        <v>550797.80000000005</v>
      </c>
      <c r="K28" s="11">
        <f t="shared" si="2"/>
        <v>563249.27</v>
      </c>
      <c r="L28" s="11">
        <f t="shared" si="2"/>
        <v>572764.96000000008</v>
      </c>
      <c r="M28" s="11">
        <f t="shared" si="2"/>
        <v>572764.96000000008</v>
      </c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</row>
    <row r="29" spans="1:28" s="6" customFormat="1" hidden="1" x14ac:dyDescent="0.2">
      <c r="A29" s="22" t="s">
        <v>55</v>
      </c>
      <c r="B29" s="22" t="s">
        <v>56</v>
      </c>
      <c r="C29" s="15">
        <v>2806423</v>
      </c>
      <c r="D29" s="15"/>
      <c r="E29" s="15">
        <v>251559.6</v>
      </c>
      <c r="F29" s="15">
        <v>254725.28</v>
      </c>
      <c r="G29" s="15">
        <v>260468.18</v>
      </c>
      <c r="H29" s="15">
        <v>259617.38</v>
      </c>
      <c r="I29" s="15">
        <v>257348.58</v>
      </c>
      <c r="J29" s="15">
        <v>255115.23</v>
      </c>
      <c r="K29" s="15">
        <v>260929.03</v>
      </c>
      <c r="L29" s="15">
        <v>265633.95</v>
      </c>
      <c r="M29" s="35">
        <v>265633.95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s="6" customFormat="1" hidden="1" x14ac:dyDescent="0.2">
      <c r="A30" s="22" t="s">
        <v>57</v>
      </c>
      <c r="B30" s="22" t="s">
        <v>58</v>
      </c>
      <c r="C30" s="15">
        <v>2865911</v>
      </c>
      <c r="D30" s="15"/>
      <c r="E30" s="15">
        <v>259394.95</v>
      </c>
      <c r="F30" s="15">
        <v>262565.09999999998</v>
      </c>
      <c r="G30" s="15">
        <v>268316.09999999998</v>
      </c>
      <c r="H30" s="15">
        <v>267464.09999999998</v>
      </c>
      <c r="I30" s="15">
        <v>263772.09999999998</v>
      </c>
      <c r="J30" s="15">
        <v>261535.6</v>
      </c>
      <c r="K30" s="15">
        <v>267357.59999999998</v>
      </c>
      <c r="L30" s="15">
        <v>270197.59999999998</v>
      </c>
      <c r="M30" s="35">
        <v>270197.59999999998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idden="1" x14ac:dyDescent="0.2">
      <c r="A31" s="22" t="s">
        <v>59</v>
      </c>
      <c r="B31" s="22" t="s">
        <v>60</v>
      </c>
      <c r="C31" s="15">
        <v>435692</v>
      </c>
      <c r="D31" s="15"/>
      <c r="E31" s="15">
        <v>33570.25</v>
      </c>
      <c r="F31" s="15">
        <v>34083.72</v>
      </c>
      <c r="G31" s="15">
        <v>35015.22</v>
      </c>
      <c r="H31" s="15">
        <v>34877.22</v>
      </c>
      <c r="I31" s="15">
        <v>34509.22</v>
      </c>
      <c r="J31" s="15">
        <v>34146.97</v>
      </c>
      <c r="K31" s="15">
        <v>34962.639999999999</v>
      </c>
      <c r="L31" s="15">
        <v>36933.410000000003</v>
      </c>
      <c r="M31" s="35">
        <v>36933.410000000003</v>
      </c>
    </row>
    <row r="32" spans="1:28" s="6" customFormat="1" ht="15" customHeight="1" x14ac:dyDescent="0.2">
      <c r="A32" s="7">
        <v>2.2000000000000002</v>
      </c>
      <c r="B32" s="8" t="s">
        <v>61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28" ht="15" customHeight="1" x14ac:dyDescent="0.2">
      <c r="A33" s="9" t="s">
        <v>62</v>
      </c>
      <c r="B33" s="10" t="s">
        <v>63</v>
      </c>
      <c r="C33" s="11">
        <f>SUM(C34:C40)</f>
        <v>1739799</v>
      </c>
      <c r="D33" s="11"/>
      <c r="E33" s="11">
        <f t="shared" ref="E33:J33" si="3">SUM(E34:E40)</f>
        <v>86257.63</v>
      </c>
      <c r="F33" s="11">
        <f t="shared" si="3"/>
        <v>73067.58</v>
      </c>
      <c r="G33" s="11">
        <f t="shared" si="3"/>
        <v>136792.54</v>
      </c>
      <c r="H33" s="11">
        <f t="shared" si="3"/>
        <v>103590.6</v>
      </c>
      <c r="I33" s="11">
        <f t="shared" si="3"/>
        <v>142222.33000000002</v>
      </c>
      <c r="J33" s="11">
        <f t="shared" si="3"/>
        <v>106671.29000000001</v>
      </c>
      <c r="K33" s="11">
        <f>SUM(K34:K41)</f>
        <v>106090.98000000001</v>
      </c>
      <c r="L33" s="11">
        <f>SUM(L34:L41)</f>
        <v>41089.370000000003</v>
      </c>
      <c r="M33" s="11">
        <f>SUM(M34:M41)</f>
        <v>179789.81</v>
      </c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</row>
    <row r="34" spans="1:28" hidden="1" x14ac:dyDescent="0.2">
      <c r="A34" s="10" t="s">
        <v>64</v>
      </c>
      <c r="B34" s="10" t="s">
        <v>65</v>
      </c>
      <c r="C34" s="14">
        <v>240000</v>
      </c>
      <c r="D34" s="15"/>
      <c r="E34" s="35">
        <v>0</v>
      </c>
      <c r="F34" s="15">
        <v>30562.81</v>
      </c>
      <c r="G34" s="15">
        <v>59650.57</v>
      </c>
      <c r="H34" s="15">
        <v>28917.49</v>
      </c>
      <c r="I34" s="15">
        <v>28737.41</v>
      </c>
      <c r="J34" s="15">
        <v>29934.63</v>
      </c>
      <c r="K34" s="15">
        <v>29021.040000000001</v>
      </c>
      <c r="L34" s="35">
        <v>0</v>
      </c>
      <c r="M34" s="15">
        <v>59486.74</v>
      </c>
    </row>
    <row r="35" spans="1:28" s="13" customFormat="1" hidden="1" x14ac:dyDescent="0.2">
      <c r="A35" s="10" t="s">
        <v>66</v>
      </c>
      <c r="B35" s="10" t="s">
        <v>67</v>
      </c>
      <c r="C35" s="14">
        <v>780000</v>
      </c>
      <c r="D35" s="15"/>
      <c r="E35" s="15">
        <v>47258.28</v>
      </c>
      <c r="F35" s="15">
        <v>35553.11</v>
      </c>
      <c r="G35" s="15">
        <v>35402.629999999997</v>
      </c>
      <c r="H35" s="15">
        <v>36165.72</v>
      </c>
      <c r="I35" s="15">
        <v>35478.519999999997</v>
      </c>
      <c r="J35" s="15">
        <v>32989.339999999997</v>
      </c>
      <c r="K35" s="15">
        <v>32111.62</v>
      </c>
      <c r="L35" s="15">
        <v>33199.19</v>
      </c>
      <c r="M35" s="15">
        <v>32901.75</v>
      </c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</row>
    <row r="36" spans="1:28" s="23" customFormat="1" hidden="1" x14ac:dyDescent="0.2">
      <c r="A36" s="10" t="s">
        <v>68</v>
      </c>
      <c r="B36" s="10" t="s">
        <v>69</v>
      </c>
      <c r="C36" s="14">
        <v>4419</v>
      </c>
      <c r="D36" s="15"/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15"/>
    </row>
    <row r="37" spans="1:28" s="13" customFormat="1" hidden="1" x14ac:dyDescent="0.2">
      <c r="A37" s="10" t="s">
        <v>70</v>
      </c>
      <c r="B37" s="10" t="s">
        <v>71</v>
      </c>
      <c r="C37" s="14">
        <v>103980</v>
      </c>
      <c r="D37" s="15"/>
      <c r="E37" s="15">
        <v>6951.66</v>
      </c>
      <c r="F37" s="15">
        <v>6951.66</v>
      </c>
      <c r="G37" s="15">
        <v>6951.66</v>
      </c>
      <c r="H37" s="15">
        <v>6887.46</v>
      </c>
      <c r="I37" s="15">
        <v>6887.82</v>
      </c>
      <c r="J37" s="15">
        <v>6753.5</v>
      </c>
      <c r="K37" s="15">
        <v>6753.5</v>
      </c>
      <c r="L37" s="15">
        <v>6906.18</v>
      </c>
      <c r="M37" s="15">
        <v>6862.15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s="6" customFormat="1" hidden="1" x14ac:dyDescent="0.2">
      <c r="A38" s="10" t="s">
        <v>72</v>
      </c>
      <c r="B38" s="10" t="s">
        <v>73</v>
      </c>
      <c r="C38" s="14">
        <v>600000</v>
      </c>
      <c r="D38" s="15"/>
      <c r="E38" s="15">
        <v>31747.69</v>
      </c>
      <c r="F38" s="35">
        <v>0</v>
      </c>
      <c r="G38" s="15">
        <v>31435.68</v>
      </c>
      <c r="H38" s="15">
        <v>31619.93</v>
      </c>
      <c r="I38" s="15">
        <v>70500.58</v>
      </c>
      <c r="J38" s="15">
        <v>35980.82</v>
      </c>
      <c r="K38" s="15">
        <v>38204.82</v>
      </c>
      <c r="L38" s="35">
        <v>0</v>
      </c>
      <c r="M38" s="15">
        <v>78204.17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s="6" customFormat="1" hidden="1" x14ac:dyDescent="0.2">
      <c r="A39" s="10" t="s">
        <v>74</v>
      </c>
      <c r="B39" s="10" t="s">
        <v>75</v>
      </c>
      <c r="C39" s="14">
        <v>4800</v>
      </c>
      <c r="D39" s="15"/>
      <c r="E39" s="15">
        <v>300</v>
      </c>
      <c r="F39" s="35">
        <v>0</v>
      </c>
      <c r="G39" s="15">
        <v>600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15">
        <v>1800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idden="1" x14ac:dyDescent="0.2">
      <c r="A40" s="10" t="s">
        <v>76</v>
      </c>
      <c r="B40" s="10" t="s">
        <v>77</v>
      </c>
      <c r="C40" s="14">
        <v>6600</v>
      </c>
      <c r="D40" s="15"/>
      <c r="E40" s="35">
        <v>0</v>
      </c>
      <c r="F40" s="35">
        <v>0</v>
      </c>
      <c r="G40" s="15">
        <v>2752</v>
      </c>
      <c r="H40" s="35">
        <v>0</v>
      </c>
      <c r="I40" s="15">
        <v>618</v>
      </c>
      <c r="J40" s="15">
        <v>1013</v>
      </c>
      <c r="K40" s="15">
        <v>0</v>
      </c>
      <c r="L40" s="15">
        <v>984</v>
      </c>
      <c r="M40" s="15">
        <v>535</v>
      </c>
    </row>
    <row r="41" spans="1:28" ht="15" customHeight="1" x14ac:dyDescent="0.2">
      <c r="A41" s="9" t="s">
        <v>78</v>
      </c>
      <c r="B41" s="10" t="s">
        <v>79</v>
      </c>
      <c r="C41" s="35">
        <v>0</v>
      </c>
      <c r="D41" s="35"/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5">
        <v>0</v>
      </c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</row>
    <row r="42" spans="1:28" ht="15" customHeight="1" x14ac:dyDescent="0.2">
      <c r="A42" s="9" t="s">
        <v>80</v>
      </c>
      <c r="B42" s="10" t="s">
        <v>81</v>
      </c>
      <c r="C42" s="37">
        <f>+C43</f>
        <v>300000</v>
      </c>
      <c r="D42" s="35"/>
      <c r="E42" s="35">
        <v>0</v>
      </c>
      <c r="F42" s="37">
        <f t="shared" ref="F42:M42" si="4">+F43</f>
        <v>17920</v>
      </c>
      <c r="G42" s="37">
        <f t="shared" si="4"/>
        <v>66780</v>
      </c>
      <c r="H42" s="35">
        <f t="shared" si="4"/>
        <v>0</v>
      </c>
      <c r="I42" s="35">
        <f t="shared" si="4"/>
        <v>18740</v>
      </c>
      <c r="J42" s="35">
        <f t="shared" si="4"/>
        <v>44390</v>
      </c>
      <c r="K42" s="35">
        <f t="shared" si="4"/>
        <v>5630</v>
      </c>
      <c r="L42" s="35">
        <f t="shared" si="4"/>
        <v>5750</v>
      </c>
      <c r="M42" s="35">
        <f t="shared" si="4"/>
        <v>0</v>
      </c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</row>
    <row r="43" spans="1:28" hidden="1" x14ac:dyDescent="0.2">
      <c r="A43" s="10" t="s">
        <v>82</v>
      </c>
      <c r="B43" s="10" t="s">
        <v>83</v>
      </c>
      <c r="C43" s="14">
        <v>300000</v>
      </c>
      <c r="D43" s="35"/>
      <c r="E43" s="35">
        <v>0</v>
      </c>
      <c r="F43" s="15">
        <v>17920</v>
      </c>
      <c r="G43" s="15">
        <v>66780</v>
      </c>
      <c r="H43" s="35">
        <v>0</v>
      </c>
      <c r="I43" s="15">
        <v>18740</v>
      </c>
      <c r="J43" s="15">
        <v>44390</v>
      </c>
      <c r="K43" s="15">
        <v>5630</v>
      </c>
      <c r="L43" s="15">
        <v>5750</v>
      </c>
      <c r="M43" s="35">
        <v>0</v>
      </c>
    </row>
    <row r="44" spans="1:28" x14ac:dyDescent="0.2">
      <c r="A44" s="9" t="s">
        <v>84</v>
      </c>
      <c r="B44" s="10" t="s">
        <v>85</v>
      </c>
      <c r="C44" s="35">
        <v>0</v>
      </c>
      <c r="D44" s="15"/>
      <c r="E44" s="35">
        <v>0</v>
      </c>
      <c r="F44" s="35">
        <v>0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</row>
    <row r="45" spans="1:28" ht="15" customHeight="1" x14ac:dyDescent="0.2">
      <c r="A45" s="9" t="s">
        <v>86</v>
      </c>
      <c r="B45" s="10" t="s">
        <v>87</v>
      </c>
      <c r="C45" s="35">
        <v>0</v>
      </c>
      <c r="D45" s="37"/>
      <c r="E45" s="35">
        <v>0</v>
      </c>
      <c r="F45" s="35">
        <v>0</v>
      </c>
      <c r="G45" s="35">
        <v>0</v>
      </c>
      <c r="H45" s="35">
        <v>0</v>
      </c>
      <c r="I45" s="35">
        <v>11925.38</v>
      </c>
      <c r="J45" s="35">
        <v>0</v>
      </c>
      <c r="K45" s="35">
        <v>0</v>
      </c>
      <c r="L45" s="35">
        <v>0</v>
      </c>
      <c r="M45" s="35">
        <v>0</v>
      </c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</row>
    <row r="46" spans="1:28" ht="15" customHeight="1" x14ac:dyDescent="0.2">
      <c r="A46" s="9" t="s">
        <v>88</v>
      </c>
      <c r="B46" s="10" t="s">
        <v>89</v>
      </c>
      <c r="C46" s="21">
        <v>0</v>
      </c>
      <c r="D46" s="15"/>
      <c r="E46" s="21">
        <v>0</v>
      </c>
      <c r="F46" s="11">
        <f t="shared" ref="F46:M46" si="5">+F47</f>
        <v>19080</v>
      </c>
      <c r="G46" s="11">
        <f t="shared" si="5"/>
        <v>38160</v>
      </c>
      <c r="H46" s="11">
        <f t="shared" si="5"/>
        <v>19080</v>
      </c>
      <c r="I46" s="11">
        <f t="shared" si="5"/>
        <v>19080</v>
      </c>
      <c r="J46" s="11">
        <f t="shared" si="5"/>
        <v>19080</v>
      </c>
      <c r="K46" s="11">
        <f t="shared" si="5"/>
        <v>19080</v>
      </c>
      <c r="L46" s="11">
        <f t="shared" si="5"/>
        <v>19080</v>
      </c>
      <c r="M46" s="11">
        <f t="shared" si="5"/>
        <v>19080</v>
      </c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</row>
    <row r="47" spans="1:28" ht="12.75" hidden="1" customHeight="1" x14ac:dyDescent="0.2">
      <c r="A47" s="10" t="s">
        <v>90</v>
      </c>
      <c r="B47" s="10" t="s">
        <v>91</v>
      </c>
      <c r="C47" s="14"/>
      <c r="D47" s="15"/>
      <c r="E47" s="21">
        <v>0</v>
      </c>
      <c r="F47" s="15">
        <v>19080</v>
      </c>
      <c r="G47" s="15">
        <v>38160</v>
      </c>
      <c r="H47" s="15">
        <v>19080</v>
      </c>
      <c r="I47" s="15">
        <v>19080</v>
      </c>
      <c r="J47" s="15">
        <v>19080</v>
      </c>
      <c r="K47" s="15">
        <v>19080</v>
      </c>
      <c r="L47" s="15">
        <v>19080</v>
      </c>
      <c r="M47" s="15">
        <v>19080</v>
      </c>
    </row>
    <row r="48" spans="1:28" ht="25.5" x14ac:dyDescent="0.2">
      <c r="A48" s="9" t="s">
        <v>92</v>
      </c>
      <c r="B48" s="24" t="s">
        <v>93</v>
      </c>
      <c r="C48" s="11">
        <f>SUM(C49:C50)</f>
        <v>412000</v>
      </c>
      <c r="D48" s="11"/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11">
        <f>SUM(J49:J50)</f>
        <v>58385.31</v>
      </c>
      <c r="K48" s="21">
        <f>SUM(K49:K50)</f>
        <v>0</v>
      </c>
      <c r="L48" s="21">
        <f>SUM(L49:L50)</f>
        <v>0</v>
      </c>
      <c r="M48" s="21">
        <f>SUM(M49:M50)</f>
        <v>0</v>
      </c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</row>
    <row r="49" spans="1:28" hidden="1" x14ac:dyDescent="0.2">
      <c r="A49" s="10" t="s">
        <v>94</v>
      </c>
      <c r="B49" s="10" t="s">
        <v>95</v>
      </c>
      <c r="C49" s="14">
        <v>12000</v>
      </c>
      <c r="D49" s="15"/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</row>
    <row r="50" spans="1:28" hidden="1" x14ac:dyDescent="0.2">
      <c r="A50" s="10" t="s">
        <v>96</v>
      </c>
      <c r="B50" s="10" t="s">
        <v>97</v>
      </c>
      <c r="C50" s="14">
        <v>400000</v>
      </c>
      <c r="D50" s="14"/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15">
        <v>58385.31</v>
      </c>
      <c r="K50" s="21">
        <v>0</v>
      </c>
      <c r="L50" s="21">
        <v>0</v>
      </c>
      <c r="M50" s="21">
        <v>0</v>
      </c>
    </row>
    <row r="51" spans="1:28" ht="15" customHeight="1" x14ac:dyDescent="0.2">
      <c r="A51" s="9" t="s">
        <v>98</v>
      </c>
      <c r="B51" s="10" t="s">
        <v>99</v>
      </c>
      <c r="C51" s="11">
        <f>+C52</f>
        <v>24000</v>
      </c>
      <c r="D51" s="11"/>
      <c r="E51" s="21">
        <v>0</v>
      </c>
      <c r="F51" s="21">
        <v>0</v>
      </c>
      <c r="G51" s="21">
        <v>0</v>
      </c>
      <c r="H51" s="21">
        <v>0</v>
      </c>
      <c r="I51" s="21">
        <f>SUM(I52:I53)</f>
        <v>98795.5</v>
      </c>
      <c r="J51" s="21">
        <f>SUM(J52:J53)</f>
        <v>0</v>
      </c>
      <c r="K51" s="21">
        <f>SUM(K52:K53)</f>
        <v>177000</v>
      </c>
      <c r="L51" s="21">
        <f>SUM(L52:L53)</f>
        <v>0</v>
      </c>
      <c r="M51" s="21">
        <f>SUM(M52:M53)</f>
        <v>0</v>
      </c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</row>
    <row r="52" spans="1:28" hidden="1" x14ac:dyDescent="0.2">
      <c r="A52" s="22" t="s">
        <v>100</v>
      </c>
      <c r="B52" s="22" t="s">
        <v>101</v>
      </c>
      <c r="C52" s="15">
        <v>24000</v>
      </c>
      <c r="D52" s="15"/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</row>
    <row r="53" spans="1:28" hidden="1" x14ac:dyDescent="0.2">
      <c r="A53" s="22" t="s">
        <v>102</v>
      </c>
      <c r="B53" s="22" t="s">
        <v>103</v>
      </c>
      <c r="C53" s="21">
        <v>0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15">
        <v>98795.5</v>
      </c>
      <c r="J53" s="21">
        <v>0</v>
      </c>
      <c r="K53" s="15">
        <v>177000</v>
      </c>
      <c r="L53" s="21">
        <v>0</v>
      </c>
      <c r="M53" s="21">
        <v>0</v>
      </c>
    </row>
    <row r="54" spans="1:28" ht="15" customHeight="1" x14ac:dyDescent="0.2">
      <c r="A54" s="9" t="s">
        <v>104</v>
      </c>
      <c r="B54" s="10" t="s">
        <v>105</v>
      </c>
      <c r="C54" s="21">
        <v>0</v>
      </c>
      <c r="D54" s="11"/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</row>
    <row r="55" spans="1:28" s="6" customFormat="1" ht="15" customHeight="1" x14ac:dyDescent="0.2">
      <c r="A55" s="7">
        <v>2.2999999999999998</v>
      </c>
      <c r="B55" s="8" t="s">
        <v>106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1:28" ht="15" customHeight="1" x14ac:dyDescent="0.2">
      <c r="A56" s="9" t="s">
        <v>107</v>
      </c>
      <c r="B56" s="10" t="s">
        <v>108</v>
      </c>
      <c r="C56" s="11">
        <f>+C57</f>
        <v>1700000</v>
      </c>
      <c r="D56" s="11"/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f>+J57</f>
        <v>112784.4</v>
      </c>
      <c r="K56" s="21">
        <f>+K57</f>
        <v>0</v>
      </c>
      <c r="L56" s="21">
        <f>+L57</f>
        <v>0</v>
      </c>
      <c r="M56" s="21">
        <f>+M57</f>
        <v>0</v>
      </c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</row>
    <row r="57" spans="1:28" hidden="1" x14ac:dyDescent="0.2">
      <c r="A57" s="10" t="s">
        <v>109</v>
      </c>
      <c r="B57" s="10" t="s">
        <v>110</v>
      </c>
      <c r="C57" s="14">
        <v>1700000</v>
      </c>
      <c r="D57" s="14"/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14">
        <v>112784.4</v>
      </c>
      <c r="K57" s="21">
        <v>0</v>
      </c>
      <c r="L57" s="21">
        <v>0</v>
      </c>
      <c r="M57" s="21">
        <v>0</v>
      </c>
    </row>
    <row r="58" spans="1:28" ht="15" customHeight="1" x14ac:dyDescent="0.2">
      <c r="A58" s="9" t="s">
        <v>111</v>
      </c>
      <c r="B58" s="10" t="s">
        <v>112</v>
      </c>
      <c r="C58" s="11">
        <f>SUM(C59:C62)</f>
        <v>544000</v>
      </c>
      <c r="D58" s="11"/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f>SUM(K59:K62)</f>
        <v>15930</v>
      </c>
      <c r="L58" s="21">
        <f>SUM(L59:L62)</f>
        <v>0</v>
      </c>
      <c r="M58" s="21">
        <f>SUM(M59:M62)</f>
        <v>0</v>
      </c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</row>
    <row r="59" spans="1:28" hidden="1" x14ac:dyDescent="0.2">
      <c r="A59" s="10" t="s">
        <v>113</v>
      </c>
      <c r="B59" s="10" t="s">
        <v>248</v>
      </c>
      <c r="C59" s="14">
        <v>82000</v>
      </c>
      <c r="D59" s="14"/>
      <c r="E59" s="15"/>
      <c r="F59" s="15"/>
      <c r="G59" s="21">
        <v>0</v>
      </c>
      <c r="H59" s="21"/>
      <c r="I59" s="21">
        <v>0</v>
      </c>
      <c r="J59" s="21">
        <v>0</v>
      </c>
      <c r="K59" s="21">
        <v>0</v>
      </c>
      <c r="L59" s="21"/>
      <c r="M59" s="21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</row>
    <row r="60" spans="1:28" s="25" customFormat="1" hidden="1" x14ac:dyDescent="0.2">
      <c r="A60" s="10" t="s">
        <v>114</v>
      </c>
      <c r="B60" s="10" t="s">
        <v>249</v>
      </c>
      <c r="C60" s="14">
        <v>82000</v>
      </c>
      <c r="D60" s="14"/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35">
        <v>15930</v>
      </c>
      <c r="L60" s="21">
        <v>0</v>
      </c>
      <c r="M60" s="21">
        <v>0</v>
      </c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</row>
    <row r="61" spans="1:28" s="25" customFormat="1" hidden="1" x14ac:dyDescent="0.2">
      <c r="A61" s="10" t="s">
        <v>115</v>
      </c>
      <c r="B61" s="10" t="s">
        <v>250</v>
      </c>
      <c r="C61" s="14">
        <v>272000</v>
      </c>
      <c r="D61" s="14"/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</row>
    <row r="62" spans="1:28" s="25" customFormat="1" hidden="1" x14ac:dyDescent="0.2">
      <c r="A62" s="10" t="s">
        <v>116</v>
      </c>
      <c r="B62" s="10" t="s">
        <v>251</v>
      </c>
      <c r="C62" s="14">
        <v>108000</v>
      </c>
      <c r="D62" s="14"/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</row>
    <row r="63" spans="1:28" ht="15" customHeight="1" x14ac:dyDescent="0.2">
      <c r="A63" s="9" t="s">
        <v>117</v>
      </c>
      <c r="B63" s="10" t="s">
        <v>118</v>
      </c>
      <c r="C63" s="11">
        <f>SUM(C64:C66)</f>
        <v>108000</v>
      </c>
      <c r="D63" s="11"/>
      <c r="E63" s="21">
        <v>0</v>
      </c>
      <c r="F63" s="21">
        <v>0</v>
      </c>
      <c r="G63" s="21">
        <v>0</v>
      </c>
      <c r="H63" s="11">
        <f>SUM(H64:H66)</f>
        <v>14235.92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</row>
    <row r="64" spans="1:28" hidden="1" x14ac:dyDescent="0.2">
      <c r="A64" s="10" t="s">
        <v>119</v>
      </c>
      <c r="B64" s="10" t="s">
        <v>252</v>
      </c>
      <c r="C64" s="14">
        <v>60000</v>
      </c>
      <c r="D64" s="14"/>
      <c r="E64" s="21">
        <v>0</v>
      </c>
      <c r="F64" s="21">
        <v>0</v>
      </c>
      <c r="G64" s="21">
        <v>0</v>
      </c>
      <c r="H64" s="35">
        <v>14235.92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</row>
    <row r="65" spans="1:28" s="25" customFormat="1" hidden="1" x14ac:dyDescent="0.2">
      <c r="A65" s="10" t="s">
        <v>120</v>
      </c>
      <c r="B65" s="10" t="s">
        <v>253</v>
      </c>
      <c r="C65" s="14">
        <v>24000</v>
      </c>
      <c r="D65" s="14"/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</row>
    <row r="66" spans="1:28" s="25" customFormat="1" hidden="1" x14ac:dyDescent="0.2">
      <c r="A66" s="10" t="s">
        <v>121</v>
      </c>
      <c r="B66" s="10" t="s">
        <v>254</v>
      </c>
      <c r="C66" s="14">
        <v>24000</v>
      </c>
      <c r="D66" s="14"/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15" customHeight="1" x14ac:dyDescent="0.2">
      <c r="A67" s="9" t="s">
        <v>122</v>
      </c>
      <c r="B67" s="10" t="s">
        <v>123</v>
      </c>
      <c r="C67" s="21">
        <v>0</v>
      </c>
      <c r="D67" s="11"/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</row>
    <row r="68" spans="1:28" ht="15" customHeight="1" x14ac:dyDescent="0.2">
      <c r="A68" s="9" t="s">
        <v>124</v>
      </c>
      <c r="B68" s="10" t="s">
        <v>125</v>
      </c>
      <c r="C68" s="11">
        <f>SUM(C69:C69)</f>
        <v>120000</v>
      </c>
      <c r="D68" s="11"/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</row>
    <row r="69" spans="1:28" hidden="1" x14ac:dyDescent="0.2">
      <c r="A69" s="10" t="s">
        <v>126</v>
      </c>
      <c r="B69" s="10" t="s">
        <v>255</v>
      </c>
      <c r="C69" s="14">
        <v>120000</v>
      </c>
      <c r="D69" s="14"/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122200.04</v>
      </c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1:28" ht="15" customHeight="1" x14ac:dyDescent="0.2">
      <c r="A70" s="9" t="s">
        <v>127</v>
      </c>
      <c r="B70" s="10" t="s">
        <v>128</v>
      </c>
      <c r="C70" s="21">
        <v>0</v>
      </c>
      <c r="D70" s="11"/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35979.94</v>
      </c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</row>
    <row r="71" spans="1:28" ht="15" customHeight="1" x14ac:dyDescent="0.2">
      <c r="A71" s="9" t="s">
        <v>129</v>
      </c>
      <c r="B71" s="10" t="s">
        <v>130</v>
      </c>
      <c r="C71" s="11">
        <f>SUM(C72:C73)</f>
        <v>3510000</v>
      </c>
      <c r="D71" s="11"/>
      <c r="E71" s="21">
        <v>0</v>
      </c>
      <c r="F71" s="11">
        <f t="shared" ref="F71:M71" si="6">SUM(F72:F73)</f>
        <v>585000</v>
      </c>
      <c r="G71" s="11">
        <f t="shared" si="6"/>
        <v>292500</v>
      </c>
      <c r="H71" s="21">
        <f t="shared" si="6"/>
        <v>0</v>
      </c>
      <c r="I71" s="21">
        <f t="shared" si="6"/>
        <v>585000</v>
      </c>
      <c r="J71" s="21">
        <f t="shared" si="6"/>
        <v>292500</v>
      </c>
      <c r="K71" s="21">
        <f t="shared" si="6"/>
        <v>0</v>
      </c>
      <c r="L71" s="21">
        <f t="shared" si="6"/>
        <v>292500</v>
      </c>
      <c r="M71" s="21">
        <f t="shared" si="6"/>
        <v>585000</v>
      </c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</row>
    <row r="72" spans="1:28" hidden="1" x14ac:dyDescent="0.2">
      <c r="A72" s="10" t="s">
        <v>131</v>
      </c>
      <c r="B72" s="10" t="s">
        <v>132</v>
      </c>
      <c r="C72" s="14">
        <v>3210000</v>
      </c>
      <c r="D72" s="14"/>
      <c r="E72" s="15"/>
      <c r="F72" s="15">
        <v>535000</v>
      </c>
      <c r="G72" s="15">
        <v>267500</v>
      </c>
      <c r="H72" s="21">
        <v>0</v>
      </c>
      <c r="I72" s="15">
        <f>267500*2</f>
        <v>535000</v>
      </c>
      <c r="J72" s="15">
        <v>267500</v>
      </c>
      <c r="K72" s="21">
        <v>0</v>
      </c>
      <c r="L72" s="15">
        <v>267500</v>
      </c>
      <c r="M72" s="35">
        <f>267500*2</f>
        <v>535000</v>
      </c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:28" s="25" customFormat="1" hidden="1" x14ac:dyDescent="0.2">
      <c r="A73" s="10" t="s">
        <v>133</v>
      </c>
      <c r="B73" s="10" t="s">
        <v>134</v>
      </c>
      <c r="C73" s="14">
        <v>300000</v>
      </c>
      <c r="D73" s="14"/>
      <c r="E73" s="15"/>
      <c r="F73" s="15">
        <v>50000</v>
      </c>
      <c r="G73" s="15">
        <v>25000</v>
      </c>
      <c r="H73" s="21">
        <v>0</v>
      </c>
      <c r="I73" s="15">
        <f>25000*2</f>
        <v>50000</v>
      </c>
      <c r="J73" s="15">
        <v>25000</v>
      </c>
      <c r="K73" s="21">
        <v>0</v>
      </c>
      <c r="L73" s="15">
        <v>25000</v>
      </c>
      <c r="M73" s="35">
        <f>25000*2</f>
        <v>50000</v>
      </c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8" ht="25.5" x14ac:dyDescent="0.2">
      <c r="A74" s="9" t="s">
        <v>135</v>
      </c>
      <c r="B74" s="24" t="s">
        <v>136</v>
      </c>
      <c r="C74" s="21">
        <v>0</v>
      </c>
      <c r="D74" s="11"/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35">
        <v>0</v>
      </c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</row>
    <row r="75" spans="1:28" ht="15" customHeight="1" x14ac:dyDescent="0.2">
      <c r="A75" s="9" t="s">
        <v>137</v>
      </c>
      <c r="B75" s="10" t="s">
        <v>138</v>
      </c>
      <c r="C75" s="11">
        <f>SUM(C76:C82)</f>
        <v>853886</v>
      </c>
      <c r="D75" s="11"/>
      <c r="E75" s="21">
        <v>0</v>
      </c>
      <c r="F75" s="21">
        <v>0</v>
      </c>
      <c r="G75" s="21">
        <v>0</v>
      </c>
      <c r="H75" s="11">
        <f t="shared" ref="H75:M75" si="7">SUM(H76:H82)</f>
        <v>119633.98</v>
      </c>
      <c r="I75" s="11">
        <f t="shared" si="7"/>
        <v>13540.5</v>
      </c>
      <c r="J75" s="21">
        <f t="shared" si="7"/>
        <v>0</v>
      </c>
      <c r="K75" s="21">
        <f t="shared" si="7"/>
        <v>0</v>
      </c>
      <c r="L75" s="21">
        <f t="shared" si="7"/>
        <v>0</v>
      </c>
      <c r="M75" s="21">
        <f t="shared" si="7"/>
        <v>95519.32</v>
      </c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</row>
    <row r="76" spans="1:28" hidden="1" x14ac:dyDescent="0.2">
      <c r="A76" s="10" t="s">
        <v>139</v>
      </c>
      <c r="B76" s="10" t="s">
        <v>256</v>
      </c>
      <c r="C76" s="14">
        <v>40000</v>
      </c>
      <c r="D76" s="14"/>
      <c r="E76" s="35">
        <v>0</v>
      </c>
      <c r="F76" s="35">
        <v>0</v>
      </c>
      <c r="G76" s="35">
        <v>0</v>
      </c>
      <c r="H76" s="15">
        <v>23322.94</v>
      </c>
      <c r="I76" s="35">
        <v>0</v>
      </c>
      <c r="J76" s="35">
        <v>0</v>
      </c>
      <c r="K76" s="35">
        <v>0</v>
      </c>
      <c r="L76" s="35">
        <v>0</v>
      </c>
      <c r="M76" s="35">
        <v>82342.820000000007</v>
      </c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1:28" s="25" customFormat="1" hidden="1" x14ac:dyDescent="0.2">
      <c r="A77" s="10" t="s">
        <v>140</v>
      </c>
      <c r="B77" s="10" t="s">
        <v>257</v>
      </c>
      <c r="C77" s="14">
        <v>24000</v>
      </c>
      <c r="D77" s="14"/>
      <c r="E77" s="35">
        <v>0</v>
      </c>
      <c r="F77" s="35">
        <v>0</v>
      </c>
      <c r="G77" s="35">
        <v>0</v>
      </c>
      <c r="H77" s="15">
        <v>96311.039999999994</v>
      </c>
      <c r="I77" s="15">
        <v>13540.5</v>
      </c>
      <c r="J77" s="35">
        <v>0</v>
      </c>
      <c r="K77" s="35">
        <v>0</v>
      </c>
      <c r="L77" s="35">
        <v>0</v>
      </c>
      <c r="M77" s="35">
        <v>0</v>
      </c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1:28" s="25" customFormat="1" hidden="1" x14ac:dyDescent="0.2">
      <c r="A78" s="10" t="s">
        <v>141</v>
      </c>
      <c r="B78" s="10" t="s">
        <v>258</v>
      </c>
      <c r="C78" s="14">
        <v>40000</v>
      </c>
      <c r="D78" s="14"/>
      <c r="E78" s="35">
        <v>0</v>
      </c>
      <c r="F78" s="35">
        <v>0</v>
      </c>
      <c r="G78" s="35">
        <v>0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5">
        <v>0</v>
      </c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1:28" s="25" customFormat="1" hidden="1" x14ac:dyDescent="0.2">
      <c r="A79" s="10" t="s">
        <v>142</v>
      </c>
      <c r="B79" s="10" t="s">
        <v>259</v>
      </c>
      <c r="C79" s="14">
        <v>20000</v>
      </c>
      <c r="D79" s="14"/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7276.5</v>
      </c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28" s="25" customFormat="1" hidden="1" x14ac:dyDescent="0.2">
      <c r="A80" s="10" t="s">
        <v>266</v>
      </c>
      <c r="B80" s="10" t="s">
        <v>268</v>
      </c>
      <c r="C80" s="21">
        <v>0</v>
      </c>
      <c r="D80" s="14"/>
      <c r="E80" s="35"/>
      <c r="F80" s="35"/>
      <c r="G80" s="35"/>
      <c r="H80" s="35"/>
      <c r="I80" s="35"/>
      <c r="J80" s="35"/>
      <c r="K80" s="35"/>
      <c r="L80" s="35"/>
      <c r="M80" s="35">
        <v>0</v>
      </c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spans="1:28" s="25" customFormat="1" hidden="1" x14ac:dyDescent="0.2">
      <c r="A81" s="10" t="s">
        <v>267</v>
      </c>
      <c r="B81" s="10" t="s">
        <v>269</v>
      </c>
      <c r="C81" s="21">
        <v>0</v>
      </c>
      <c r="D81" s="14"/>
      <c r="E81" s="35"/>
      <c r="F81" s="35"/>
      <c r="G81" s="35"/>
      <c r="H81" s="35"/>
      <c r="I81" s="35"/>
      <c r="J81" s="35"/>
      <c r="K81" s="35"/>
      <c r="L81" s="35"/>
      <c r="M81" s="35">
        <v>5900</v>
      </c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spans="1:28" s="25" customFormat="1" hidden="1" x14ac:dyDescent="0.2">
      <c r="A82" s="10" t="s">
        <v>143</v>
      </c>
      <c r="B82" s="10" t="s">
        <v>260</v>
      </c>
      <c r="C82" s="14">
        <v>729886</v>
      </c>
      <c r="D82" s="14"/>
      <c r="E82" s="35">
        <v>0</v>
      </c>
      <c r="F82" s="35">
        <v>0</v>
      </c>
      <c r="G82" s="35">
        <v>0</v>
      </c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35">
        <v>0</v>
      </c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spans="1:28" s="6" customFormat="1" ht="15" customHeight="1" x14ac:dyDescent="0.2">
      <c r="A83" s="7">
        <v>2.4</v>
      </c>
      <c r="B83" s="8" t="s">
        <v>144</v>
      </c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1:28" ht="15" customHeight="1" x14ac:dyDescent="0.2">
      <c r="A84" s="9" t="s">
        <v>145</v>
      </c>
      <c r="B84" s="10" t="s">
        <v>146</v>
      </c>
      <c r="C84" s="21">
        <v>0</v>
      </c>
      <c r="D84" s="11"/>
      <c r="E84" s="21">
        <v>0</v>
      </c>
      <c r="F84" s="21">
        <v>0</v>
      </c>
      <c r="G84" s="21">
        <v>0</v>
      </c>
      <c r="H84" s="21">
        <v>0</v>
      </c>
      <c r="I84" s="21">
        <f>+I85</f>
        <v>70000</v>
      </c>
      <c r="J84" s="21">
        <f>+J85</f>
        <v>0</v>
      </c>
      <c r="K84" s="21">
        <f>+K85</f>
        <v>50000</v>
      </c>
      <c r="L84" s="21">
        <f>+L85</f>
        <v>0</v>
      </c>
      <c r="M84" s="21">
        <f>+M85</f>
        <v>0</v>
      </c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</row>
    <row r="85" spans="1:28" s="25" customFormat="1" hidden="1" x14ac:dyDescent="0.2">
      <c r="A85" s="10" t="s">
        <v>147</v>
      </c>
      <c r="B85" s="10" t="s">
        <v>261</v>
      </c>
      <c r="C85" s="21">
        <v>0</v>
      </c>
      <c r="D85" s="11"/>
      <c r="E85" s="21">
        <v>0</v>
      </c>
      <c r="F85" s="21">
        <v>0</v>
      </c>
      <c r="G85" s="21">
        <v>0</v>
      </c>
      <c r="H85" s="21">
        <v>0</v>
      </c>
      <c r="I85" s="15">
        <v>70000</v>
      </c>
      <c r="J85" s="21">
        <v>0</v>
      </c>
      <c r="K85" s="15">
        <v>50000</v>
      </c>
      <c r="L85" s="21">
        <v>0</v>
      </c>
      <c r="M85" s="21">
        <v>0</v>
      </c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</row>
    <row r="86" spans="1:28" ht="15" customHeight="1" x14ac:dyDescent="0.2">
      <c r="A86" s="9" t="s">
        <v>148</v>
      </c>
      <c r="B86" s="10" t="s">
        <v>149</v>
      </c>
      <c r="C86" s="21">
        <v>0</v>
      </c>
      <c r="D86" s="11"/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</row>
    <row r="87" spans="1:28" ht="15" customHeight="1" x14ac:dyDescent="0.2">
      <c r="A87" s="9" t="s">
        <v>150</v>
      </c>
      <c r="B87" s="10" t="s">
        <v>151</v>
      </c>
      <c r="C87" s="21">
        <v>0</v>
      </c>
      <c r="D87" s="11"/>
      <c r="E87" s="21">
        <v>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</row>
    <row r="88" spans="1:28" ht="15" customHeight="1" x14ac:dyDescent="0.2">
      <c r="A88" s="9" t="s">
        <v>152</v>
      </c>
      <c r="B88" s="10" t="s">
        <v>153</v>
      </c>
      <c r="C88" s="21">
        <v>0</v>
      </c>
      <c r="D88" s="11"/>
      <c r="E88" s="21"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</row>
    <row r="89" spans="1:28" ht="15" customHeight="1" x14ac:dyDescent="0.2">
      <c r="A89" s="9" t="s">
        <v>154</v>
      </c>
      <c r="B89" s="10" t="s">
        <v>155</v>
      </c>
      <c r="C89" s="21">
        <v>0</v>
      </c>
      <c r="D89" s="11"/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</row>
    <row r="90" spans="1:28" ht="15" customHeight="1" x14ac:dyDescent="0.2">
      <c r="A90" s="9" t="s">
        <v>156</v>
      </c>
      <c r="B90" s="1" t="s">
        <v>157</v>
      </c>
      <c r="C90" s="21">
        <v>0</v>
      </c>
      <c r="D90" s="11"/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</row>
    <row r="91" spans="1:28" ht="15" customHeight="1" x14ac:dyDescent="0.2">
      <c r="A91" s="9" t="s">
        <v>158</v>
      </c>
      <c r="B91" s="10" t="s">
        <v>159</v>
      </c>
      <c r="C91" s="21">
        <v>0</v>
      </c>
      <c r="D91" s="11"/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</row>
    <row r="92" spans="1:28" ht="15" customHeight="1" x14ac:dyDescent="0.2">
      <c r="A92" s="9" t="s">
        <v>160</v>
      </c>
      <c r="B92" s="10" t="s">
        <v>161</v>
      </c>
      <c r="C92" s="21">
        <v>0</v>
      </c>
      <c r="D92" s="11"/>
      <c r="E92" s="21"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</row>
    <row r="93" spans="1:28" s="6" customFormat="1" ht="15" customHeight="1" x14ac:dyDescent="0.2">
      <c r="A93" s="7">
        <v>2.5</v>
      </c>
      <c r="B93" s="8" t="s">
        <v>162</v>
      </c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</row>
    <row r="94" spans="1:28" ht="15" customHeight="1" x14ac:dyDescent="0.2">
      <c r="A94" s="9" t="s">
        <v>163</v>
      </c>
      <c r="B94" s="10" t="s">
        <v>164</v>
      </c>
      <c r="C94" s="21">
        <v>0</v>
      </c>
      <c r="D94" s="11"/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</row>
    <row r="95" spans="1:28" ht="15" customHeight="1" x14ac:dyDescent="0.2">
      <c r="A95" s="9" t="s">
        <v>165</v>
      </c>
      <c r="B95" s="10" t="s">
        <v>166</v>
      </c>
      <c r="C95" s="21">
        <v>0</v>
      </c>
      <c r="D95" s="11"/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</row>
    <row r="96" spans="1:28" ht="15" customHeight="1" x14ac:dyDescent="0.2">
      <c r="A96" s="9" t="s">
        <v>167</v>
      </c>
      <c r="B96" s="10" t="s">
        <v>168</v>
      </c>
      <c r="C96" s="21">
        <v>0</v>
      </c>
      <c r="D96" s="11"/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</row>
    <row r="97" spans="1:28" ht="15" customHeight="1" x14ac:dyDescent="0.2">
      <c r="A97" s="9" t="s">
        <v>169</v>
      </c>
      <c r="B97" s="10" t="s">
        <v>170</v>
      </c>
      <c r="C97" s="21">
        <v>0</v>
      </c>
      <c r="D97" s="11"/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</row>
    <row r="98" spans="1:28" ht="15" customHeight="1" x14ac:dyDescent="0.2">
      <c r="A98" s="9" t="s">
        <v>171</v>
      </c>
      <c r="B98" s="10" t="s">
        <v>172</v>
      </c>
      <c r="C98" s="21">
        <v>0</v>
      </c>
      <c r="D98" s="11"/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</row>
    <row r="99" spans="1:28" ht="15" customHeight="1" x14ac:dyDescent="0.2">
      <c r="A99" s="9" t="s">
        <v>173</v>
      </c>
      <c r="B99" s="10" t="s">
        <v>174</v>
      </c>
      <c r="C99" s="21">
        <v>0</v>
      </c>
      <c r="D99" s="11"/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</row>
    <row r="100" spans="1:28" ht="15" customHeight="1" x14ac:dyDescent="0.2">
      <c r="A100" s="9" t="s">
        <v>175</v>
      </c>
      <c r="B100" s="10" t="s">
        <v>161</v>
      </c>
      <c r="C100" s="21">
        <v>0</v>
      </c>
      <c r="D100" s="11"/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</row>
    <row r="101" spans="1:28" s="6" customFormat="1" ht="15" customHeight="1" x14ac:dyDescent="0.2">
      <c r="A101" s="7">
        <v>2.6</v>
      </c>
      <c r="B101" s="8" t="s">
        <v>176</v>
      </c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</row>
    <row r="102" spans="1:28" ht="15" customHeight="1" x14ac:dyDescent="0.2">
      <c r="A102" s="9" t="s">
        <v>177</v>
      </c>
      <c r="B102" s="10" t="s">
        <v>178</v>
      </c>
      <c r="C102" s="11">
        <f>SUM(C103:C105)</f>
        <v>340000</v>
      </c>
      <c r="D102" s="11"/>
      <c r="E102" s="21">
        <v>0</v>
      </c>
      <c r="F102" s="21">
        <v>0</v>
      </c>
      <c r="G102" s="21">
        <v>0</v>
      </c>
      <c r="H102" s="11">
        <f>SUM(H103:H105)</f>
        <v>69942.720000000001</v>
      </c>
      <c r="I102" s="11">
        <f>SUM(I103:I105)</f>
        <v>41807.07</v>
      </c>
      <c r="J102" s="21">
        <f>SUM(J103:J105)</f>
        <v>0</v>
      </c>
      <c r="K102" s="21">
        <f>SUM(K103:K105)</f>
        <v>0</v>
      </c>
      <c r="L102" s="21">
        <f>SUM(L103:L105)</f>
        <v>0</v>
      </c>
      <c r="M102" s="21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</row>
    <row r="103" spans="1:28" hidden="1" x14ac:dyDescent="0.2">
      <c r="A103" s="22" t="s">
        <v>179</v>
      </c>
      <c r="B103" s="22" t="s">
        <v>262</v>
      </c>
      <c r="C103" s="15">
        <v>150000</v>
      </c>
      <c r="D103" s="15"/>
      <c r="E103" s="21">
        <v>0</v>
      </c>
      <c r="F103" s="21">
        <v>0</v>
      </c>
      <c r="G103" s="21">
        <v>0</v>
      </c>
      <c r="H103" s="15">
        <v>69942.720000000001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</row>
    <row r="104" spans="1:28" hidden="1" x14ac:dyDescent="0.2">
      <c r="A104" s="22" t="s">
        <v>180</v>
      </c>
      <c r="B104" s="22" t="s">
        <v>263</v>
      </c>
      <c r="C104" s="15">
        <v>150000</v>
      </c>
      <c r="D104" s="15"/>
      <c r="E104" s="21">
        <v>0</v>
      </c>
      <c r="F104" s="21">
        <v>0</v>
      </c>
      <c r="G104" s="21">
        <v>0</v>
      </c>
      <c r="H104" s="21">
        <v>0</v>
      </c>
      <c r="I104" s="15">
        <v>41807.07</v>
      </c>
      <c r="J104" s="21">
        <v>0</v>
      </c>
      <c r="K104" s="21">
        <v>0</v>
      </c>
      <c r="L104" s="21">
        <v>0</v>
      </c>
      <c r="M104" s="21">
        <v>0</v>
      </c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</row>
    <row r="105" spans="1:28" s="25" customFormat="1" hidden="1" x14ac:dyDescent="0.2">
      <c r="A105" s="22" t="s">
        <v>181</v>
      </c>
      <c r="B105" s="22" t="s">
        <v>264</v>
      </c>
      <c r="C105" s="15">
        <v>40000</v>
      </c>
      <c r="D105" s="15"/>
      <c r="E105" s="21">
        <v>0</v>
      </c>
      <c r="F105" s="21">
        <v>0</v>
      </c>
      <c r="G105" s="21">
        <v>0</v>
      </c>
      <c r="H105" s="21">
        <v>0</v>
      </c>
      <c r="I105" s="21">
        <v>0</v>
      </c>
      <c r="J105" s="15"/>
      <c r="K105" s="21">
        <v>0</v>
      </c>
      <c r="L105" s="21">
        <v>0</v>
      </c>
      <c r="M105" s="21">
        <v>0</v>
      </c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</row>
    <row r="106" spans="1:28" ht="15" customHeight="1" x14ac:dyDescent="0.2">
      <c r="A106" s="9" t="s">
        <v>182</v>
      </c>
      <c r="B106" s="10" t="s">
        <v>183</v>
      </c>
      <c r="C106" s="21">
        <v>0</v>
      </c>
      <c r="D106" s="11"/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</row>
    <row r="107" spans="1:28" ht="15" customHeight="1" x14ac:dyDescent="0.2">
      <c r="A107" s="9" t="s">
        <v>184</v>
      </c>
      <c r="B107" s="10" t="s">
        <v>185</v>
      </c>
      <c r="C107" s="21">
        <v>0</v>
      </c>
      <c r="D107" s="11"/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</row>
    <row r="108" spans="1:28" ht="15" customHeight="1" x14ac:dyDescent="0.2">
      <c r="A108" s="9" t="s">
        <v>186</v>
      </c>
      <c r="B108" s="10" t="s">
        <v>187</v>
      </c>
      <c r="C108" s="21">
        <v>0</v>
      </c>
      <c r="D108" s="11"/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</row>
    <row r="109" spans="1:28" ht="15" customHeight="1" x14ac:dyDescent="0.2">
      <c r="A109" s="9" t="s">
        <v>188</v>
      </c>
      <c r="B109" s="10" t="s">
        <v>189</v>
      </c>
      <c r="C109" s="21">
        <v>0</v>
      </c>
      <c r="D109" s="11"/>
      <c r="E109" s="21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</row>
    <row r="110" spans="1:28" ht="15" customHeight="1" x14ac:dyDescent="0.2">
      <c r="A110" s="9" t="s">
        <v>190</v>
      </c>
      <c r="B110" s="10" t="s">
        <v>191</v>
      </c>
      <c r="C110" s="21">
        <v>0</v>
      </c>
      <c r="D110" s="11"/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</row>
    <row r="111" spans="1:28" ht="15" customHeight="1" x14ac:dyDescent="0.2">
      <c r="A111" s="9" t="s">
        <v>192</v>
      </c>
      <c r="B111" s="10" t="s">
        <v>193</v>
      </c>
      <c r="C111" s="21">
        <v>0</v>
      </c>
      <c r="D111" s="11"/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</row>
    <row r="112" spans="1:28" ht="15" customHeight="1" x14ac:dyDescent="0.2">
      <c r="A112" s="9" t="s">
        <v>194</v>
      </c>
      <c r="B112" s="10" t="s">
        <v>195</v>
      </c>
      <c r="C112" s="21">
        <v>0</v>
      </c>
      <c r="D112" s="11"/>
      <c r="E112" s="21">
        <v>0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</row>
    <row r="113" spans="1:28" ht="15" customHeight="1" x14ac:dyDescent="0.2">
      <c r="A113" s="9" t="s">
        <v>196</v>
      </c>
      <c r="B113" s="10" t="s">
        <v>197</v>
      </c>
      <c r="C113" s="21">
        <v>0</v>
      </c>
      <c r="D113" s="11"/>
      <c r="E113" s="21">
        <v>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</row>
    <row r="114" spans="1:28" s="6" customFormat="1" ht="15" customHeight="1" x14ac:dyDescent="0.2">
      <c r="A114" s="7">
        <v>2.7</v>
      </c>
      <c r="B114" s="8" t="s">
        <v>198</v>
      </c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</row>
    <row r="115" spans="1:28" ht="15" customHeight="1" x14ac:dyDescent="0.2">
      <c r="A115" s="9" t="s">
        <v>199</v>
      </c>
      <c r="B115" s="10" t="s">
        <v>200</v>
      </c>
      <c r="C115" s="21">
        <v>0</v>
      </c>
      <c r="D115" s="11"/>
      <c r="E115" s="21">
        <v>0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</row>
    <row r="116" spans="1:28" ht="15" customHeight="1" x14ac:dyDescent="0.2">
      <c r="A116" s="9" t="s">
        <v>201</v>
      </c>
      <c r="B116" s="10" t="s">
        <v>202</v>
      </c>
      <c r="C116" s="21">
        <v>0</v>
      </c>
      <c r="D116" s="11"/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</row>
    <row r="117" spans="1:28" ht="15" customHeight="1" x14ac:dyDescent="0.2">
      <c r="A117" s="9" t="s">
        <v>203</v>
      </c>
      <c r="B117" s="10" t="s">
        <v>204</v>
      </c>
      <c r="C117" s="21">
        <v>0</v>
      </c>
      <c r="D117" s="11"/>
      <c r="E117" s="21">
        <v>0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</row>
    <row r="118" spans="1:28" ht="27.75" customHeight="1" x14ac:dyDescent="0.2">
      <c r="A118" s="9" t="s">
        <v>205</v>
      </c>
      <c r="B118" s="24" t="s">
        <v>206</v>
      </c>
      <c r="C118" s="21">
        <v>0</v>
      </c>
      <c r="D118" s="11"/>
      <c r="E118" s="21">
        <v>0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</row>
    <row r="119" spans="1:28" s="6" customFormat="1" ht="15" customHeight="1" x14ac:dyDescent="0.2">
      <c r="A119" s="7">
        <v>2.8</v>
      </c>
      <c r="B119" s="8" t="s">
        <v>207</v>
      </c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</row>
    <row r="120" spans="1:28" ht="15" customHeight="1" x14ac:dyDescent="0.2">
      <c r="A120" s="9" t="s">
        <v>208</v>
      </c>
      <c r="B120" s="10" t="s">
        <v>209</v>
      </c>
      <c r="C120" s="21">
        <v>0</v>
      </c>
      <c r="D120" s="11"/>
      <c r="E120" s="21">
        <v>0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</row>
    <row r="121" spans="1:28" ht="15" customHeight="1" x14ac:dyDescent="0.2">
      <c r="A121" s="9" t="s">
        <v>210</v>
      </c>
      <c r="B121" s="10" t="s">
        <v>211</v>
      </c>
      <c r="C121" s="21">
        <v>0</v>
      </c>
      <c r="D121" s="11"/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</row>
    <row r="122" spans="1:28" ht="15" customHeight="1" x14ac:dyDescent="0.2">
      <c r="A122" s="9" t="s">
        <v>212</v>
      </c>
      <c r="B122" s="10" t="s">
        <v>213</v>
      </c>
      <c r="C122" s="21">
        <v>0</v>
      </c>
      <c r="D122" s="11"/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</row>
    <row r="123" spans="1:28" ht="15" customHeight="1" x14ac:dyDescent="0.2">
      <c r="A123" s="9" t="s">
        <v>214</v>
      </c>
      <c r="B123" s="24" t="s">
        <v>215</v>
      </c>
      <c r="C123" s="21">
        <v>0</v>
      </c>
      <c r="D123" s="11"/>
      <c r="E123" s="21">
        <v>0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</row>
    <row r="124" spans="1:28" ht="15" customHeight="1" x14ac:dyDescent="0.2">
      <c r="A124" s="9" t="s">
        <v>216</v>
      </c>
      <c r="B124" s="24" t="s">
        <v>217</v>
      </c>
      <c r="C124" s="21">
        <v>0</v>
      </c>
      <c r="D124" s="11"/>
      <c r="E124" s="21">
        <v>0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</row>
    <row r="125" spans="1:28" s="6" customFormat="1" ht="15" customHeight="1" x14ac:dyDescent="0.2">
      <c r="A125" s="7">
        <v>2.9</v>
      </c>
      <c r="B125" s="8" t="s">
        <v>218</v>
      </c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1:28" ht="15" customHeight="1" x14ac:dyDescent="0.2">
      <c r="A126" s="9" t="s">
        <v>219</v>
      </c>
      <c r="B126" s="10" t="s">
        <v>220</v>
      </c>
      <c r="C126" s="21">
        <v>0</v>
      </c>
      <c r="D126" s="11"/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</row>
    <row r="127" spans="1:28" ht="15" customHeight="1" x14ac:dyDescent="0.2">
      <c r="A127" s="9" t="s">
        <v>221</v>
      </c>
      <c r="B127" s="10" t="s">
        <v>222</v>
      </c>
      <c r="C127" s="21">
        <v>0</v>
      </c>
      <c r="D127" s="11"/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</row>
    <row r="128" spans="1:28" ht="15" customHeight="1" x14ac:dyDescent="0.2">
      <c r="A128" s="9" t="s">
        <v>223</v>
      </c>
      <c r="B128" s="10" t="s">
        <v>224</v>
      </c>
      <c r="C128" s="21">
        <v>0</v>
      </c>
      <c r="D128" s="11"/>
      <c r="E128" s="21">
        <v>0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</row>
    <row r="129" spans="1:28" ht="15" customHeight="1" x14ac:dyDescent="0.2">
      <c r="A129" s="9" t="s">
        <v>225</v>
      </c>
      <c r="B129" s="10" t="s">
        <v>226</v>
      </c>
      <c r="C129" s="21">
        <v>0</v>
      </c>
      <c r="D129" s="11"/>
      <c r="E129" s="21">
        <v>0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</row>
    <row r="130" spans="1:28" ht="18" customHeight="1" x14ac:dyDescent="0.2">
      <c r="A130" s="26"/>
      <c r="B130" s="27" t="s">
        <v>227</v>
      </c>
      <c r="C130" s="12">
        <f>C10+C18+C24+C26+C28+C33+C41+C42+C44+C45+C46+C48+C51+C54+C56+C58+C63+C67+C68+C70+C71+C74+C75+SUM(C84:C92)+SUM(C94:C100)+C102+SUM(C106:C113)+SUM(C115:C118)+SUM(C120:C124)+SUM(C126:C129)</f>
        <v>94739958</v>
      </c>
      <c r="D130" s="12"/>
      <c r="E130" s="12">
        <f>E10+E18+E24+E26+E28+E33+E41+E42+E44+E45+E46+E48+E51+E54+E56+E58+E63+E67+E68+E70+E71+E74+E75+SUM(E84:E92)+SUM(E94:E100)+E102+SUM(E106:E113)+SUM(E115:E118)+SUM(E120:E124)+SUM(E126:E129)</f>
        <v>5325732.43</v>
      </c>
      <c r="F130" s="12">
        <f>F10+F18+F24+F26+F28+F33+F41+F42+F44+F45+F46+F48+F51+F54+F56+F58+F63+F67+F68+F70+F71+F74+F75+SUM(F84:F92)+SUM(F94:F100)+F102+SUM(F106:F113)+SUM(F115:F118)+SUM(F120:F124)+SUM(F126:F129)</f>
        <v>6016041.6799999997</v>
      </c>
      <c r="G130" s="12">
        <f>G10+G18+G24+G26+G28+G33+G41+G42+G44+G45+G46+G48+G51+G54+G56+G58+G63+G67+G68+G70+G71+G74+G75+SUM(G84:G92)+SUM(G94:G100)+G102+SUM(G106:G113)+SUM(G115:G118)+SUM(G120:G124)+SUM(G126:G129)</f>
        <v>5968132.04</v>
      </c>
      <c r="H130" s="12">
        <f>H10+H18+H24+H26+H28+H33+H41+H42+H44+H45+H46+H48+H51+H54+H56+H58+H63+H67+H68+H70+H71+H74+H75+SUM(H84:H92)+SUM(H94:H100)+H102+SUM(H106:H113)+SUM(H115:H118)+SUM(H120:H124)+SUM(H126:H129)</f>
        <v>5772041.9199999999</v>
      </c>
      <c r="I130" s="12">
        <f>I10+I18+I24+I26+I28+I33+I41+I42+I44+I45+I46+I48+I51+I54+I56+I58+I63+I67+I68+I70+I71+I74+I75+SUM(I84)+SUM(I94:I100)+I102+SUM(I106:I113)+SUM(I115:I118)+SUM(I120:I124)+SUM(I126:I129)</f>
        <v>5860840.6800000006</v>
      </c>
      <c r="J130" s="12">
        <f>J10+J18+J24+J26+J28+J33+J41+J42+J44+J45+J46+J48+J51+J54+J56+J58+J63+J67+J68+J70+J71+J74+J75+SUM(J84)+SUM(J94:J100)+J102+SUM(J106:J113)+SUM(J115:J118)+SUM(J120:J124)+SUM(J126:J129)</f>
        <v>6538708.7999999998</v>
      </c>
      <c r="K130" s="12">
        <f>K10+K18+K24+K26+K28+K33+K41+K42+K44+K45+K46+K48+K51+K54+K56+K58+K63+K67+K68+K70+K71+K74+K75+SUM(K84)+SUM(K94:K100)+K102+SUM(K106:K113)+SUM(K115:K118)+SUM(K120:K124)+SUM(K126:K129)</f>
        <v>6437936.7300000004</v>
      </c>
      <c r="L130" s="12">
        <f>L10+L18+L24+L26+L28+L33+L41+L42+L44+L45+L46+L48+L51+L54+L56+L58+L63+L67+L68+L70+L71+L74+L75+SUM(L84)+SUM(L94:L100)+L102+SUM(L106:L113)+SUM(L115:L118)+SUM(L120:L124)+SUM(L126:L129)</f>
        <v>5861784.3300000001</v>
      </c>
      <c r="M130" s="12">
        <f>M10+M18+M24+M26+M28+M33+M41+M42+M44+M45+M46+M48+M51+M54+M56+M58+M63+M67+M68+M70+M71+M74+M75+SUM(M84)+SUM(M94:M100)+M102+SUM(M106:M113)+SUM(M115:M118)+SUM(M120:M124)+SUM(M126:M129)+M69</f>
        <v>7169233.1200000001</v>
      </c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</row>
    <row r="131" spans="1:28" s="6" customFormat="1" ht="15" customHeight="1" x14ac:dyDescent="0.2">
      <c r="A131" s="7">
        <v>4</v>
      </c>
      <c r="B131" s="8" t="s">
        <v>228</v>
      </c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</row>
    <row r="132" spans="1:28" ht="15" customHeight="1" x14ac:dyDescent="0.2">
      <c r="A132" s="28">
        <v>4.0999999999999996</v>
      </c>
      <c r="B132" s="10" t="s">
        <v>229</v>
      </c>
      <c r="C132" s="21">
        <v>0</v>
      </c>
      <c r="D132" s="11"/>
      <c r="E132" s="21">
        <v>0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</row>
    <row r="133" spans="1:28" ht="15" customHeight="1" x14ac:dyDescent="0.2">
      <c r="A133" s="28" t="s">
        <v>230</v>
      </c>
      <c r="B133" s="10" t="s">
        <v>231</v>
      </c>
      <c r="C133" s="21">
        <v>0</v>
      </c>
      <c r="D133" s="11"/>
      <c r="E133" s="21">
        <v>0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</row>
    <row r="134" spans="1:28" ht="15" customHeight="1" x14ac:dyDescent="0.2">
      <c r="A134" s="28" t="s">
        <v>232</v>
      </c>
      <c r="B134" s="10" t="s">
        <v>233</v>
      </c>
      <c r="C134" s="21">
        <v>0</v>
      </c>
      <c r="D134" s="11"/>
      <c r="E134" s="21">
        <v>0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</row>
    <row r="135" spans="1:28" ht="15" customHeight="1" x14ac:dyDescent="0.2">
      <c r="A135" s="28">
        <v>4.2</v>
      </c>
      <c r="B135" s="10" t="s">
        <v>234</v>
      </c>
      <c r="C135" s="21">
        <v>0</v>
      </c>
      <c r="D135" s="11"/>
      <c r="E135" s="21">
        <v>0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</row>
    <row r="136" spans="1:28" ht="15" customHeight="1" x14ac:dyDescent="0.2">
      <c r="A136" s="28" t="s">
        <v>235</v>
      </c>
      <c r="B136" s="10" t="s">
        <v>236</v>
      </c>
      <c r="C136" s="21">
        <v>0</v>
      </c>
      <c r="D136" s="11"/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</row>
    <row r="137" spans="1:28" ht="15" customHeight="1" x14ac:dyDescent="0.2">
      <c r="A137" s="28" t="s">
        <v>237</v>
      </c>
      <c r="B137" s="10" t="s">
        <v>238</v>
      </c>
      <c r="C137" s="21">
        <v>0</v>
      </c>
      <c r="D137" s="11"/>
      <c r="E137" s="21"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</row>
    <row r="138" spans="1:28" ht="15" customHeight="1" x14ac:dyDescent="0.2">
      <c r="A138" s="28">
        <v>4.3</v>
      </c>
      <c r="B138" s="10" t="s">
        <v>239</v>
      </c>
      <c r="C138" s="21">
        <v>0</v>
      </c>
      <c r="D138" s="11"/>
      <c r="E138" s="21"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</row>
    <row r="139" spans="1:28" ht="15" customHeight="1" x14ac:dyDescent="0.2">
      <c r="A139" s="28" t="s">
        <v>240</v>
      </c>
      <c r="B139" s="10" t="s">
        <v>241</v>
      </c>
      <c r="C139" s="21">
        <v>0</v>
      </c>
      <c r="D139" s="11"/>
      <c r="E139" s="21">
        <v>0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</row>
    <row r="140" spans="1:28" ht="18" customHeight="1" x14ac:dyDescent="0.2">
      <c r="A140" s="26"/>
      <c r="B140" s="27" t="s">
        <v>242</v>
      </c>
      <c r="C140" s="12">
        <f>SUM(C132:C139)</f>
        <v>0</v>
      </c>
      <c r="D140" s="12"/>
      <c r="E140" s="12">
        <f t="shared" ref="E140:M140" si="8">SUM(E132:E139)</f>
        <v>0</v>
      </c>
      <c r="F140" s="12">
        <f t="shared" si="8"/>
        <v>0</v>
      </c>
      <c r="G140" s="12">
        <f t="shared" si="8"/>
        <v>0</v>
      </c>
      <c r="H140" s="12">
        <f t="shared" si="8"/>
        <v>0</v>
      </c>
      <c r="I140" s="12">
        <f t="shared" si="8"/>
        <v>0</v>
      </c>
      <c r="J140" s="12">
        <f t="shared" si="8"/>
        <v>0</v>
      </c>
      <c r="K140" s="12">
        <f t="shared" si="8"/>
        <v>0</v>
      </c>
      <c r="L140" s="12">
        <f t="shared" si="8"/>
        <v>0</v>
      </c>
      <c r="M140" s="12">
        <f t="shared" si="8"/>
        <v>0</v>
      </c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</row>
    <row r="141" spans="1:28" ht="17.25" customHeight="1" x14ac:dyDescent="0.2">
      <c r="A141" s="44"/>
      <c r="B141" s="44"/>
      <c r="I141" s="29"/>
      <c r="J141" s="29"/>
      <c r="K141" s="29"/>
      <c r="L141" s="29"/>
      <c r="M141" s="29"/>
    </row>
    <row r="142" spans="1:28" ht="18" customHeight="1" x14ac:dyDescent="0.2">
      <c r="A142" s="26"/>
      <c r="B142" s="27" t="s">
        <v>243</v>
      </c>
      <c r="C142" s="12">
        <f>C130+C140</f>
        <v>94739958</v>
      </c>
      <c r="D142" s="12"/>
      <c r="E142" s="12">
        <f t="shared" ref="E142:K142" si="9">E130+E140</f>
        <v>5325732.43</v>
      </c>
      <c r="F142" s="12">
        <f t="shared" si="9"/>
        <v>6016041.6799999997</v>
      </c>
      <c r="G142" s="12">
        <f t="shared" si="9"/>
        <v>5968132.04</v>
      </c>
      <c r="H142" s="12">
        <f t="shared" si="9"/>
        <v>5772041.9199999999</v>
      </c>
      <c r="I142" s="12">
        <f t="shared" si="9"/>
        <v>5860840.6800000006</v>
      </c>
      <c r="J142" s="12">
        <f t="shared" si="9"/>
        <v>6538708.7999999998</v>
      </c>
      <c r="K142" s="12">
        <f t="shared" si="9"/>
        <v>6437936.7300000004</v>
      </c>
      <c r="L142" s="12">
        <f>L130+L140</f>
        <v>5861784.3300000001</v>
      </c>
      <c r="M142" s="12">
        <f>M130+M140</f>
        <v>7169233.1200000001</v>
      </c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</row>
    <row r="143" spans="1:28" s="30" customForma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x14ac:dyDescent="0.2">
      <c r="A144" s="45" t="s">
        <v>244</v>
      </c>
      <c r="B144" s="45"/>
      <c r="C144" s="45"/>
      <c r="D144" s="45"/>
    </row>
    <row r="145" spans="1:28" s="30" customForma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34.15" customHeight="1" x14ac:dyDescent="0.2">
      <c r="A146" s="44"/>
      <c r="B146" s="44"/>
      <c r="K146" s="31"/>
      <c r="M146" s="31"/>
    </row>
    <row r="147" spans="1:28" s="13" customFormat="1" x14ac:dyDescent="0.2">
      <c r="A147" s="41" t="s">
        <v>245</v>
      </c>
      <c r="B147" s="4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x14ac:dyDescent="0.2">
      <c r="A148" s="41" t="s">
        <v>246</v>
      </c>
      <c r="B148" s="41"/>
    </row>
    <row r="149" spans="1:28" s="13" customFormat="1" x14ac:dyDescent="0.2">
      <c r="A149" s="41" t="s">
        <v>247</v>
      </c>
      <c r="B149" s="4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3" spans="1:28" s="13" customForma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5" spans="1:28" s="6" customForma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s="6" customForma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61" spans="1:28" s="13" customForma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s="6" customForma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s="13" customForma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s="6" customForma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s="6" customForma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72" spans="1:28" s="13" customForma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s="6" customForma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s="6" customForma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s="13" customForma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s="32" customForma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s="32" customForma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s="19" customForma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s="33" customForma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s="6" customForma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s="33" customForma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s="6" customForma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6" spans="1:28" s="13" customForma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92" spans="1:28" s="13" customForma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s="6" customForma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s="13" customForma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s="6" customForma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s="6" customForma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s="13" customForma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204" spans="1:28" s="25" customForma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s="13" customForma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s="6" customForma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11" spans="1:28" s="13" customForma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</sheetData>
  <mergeCells count="13">
    <mergeCell ref="A149:B149"/>
    <mergeCell ref="A2:M2"/>
    <mergeCell ref="A3:M3"/>
    <mergeCell ref="A4:M4"/>
    <mergeCell ref="A5:M5"/>
    <mergeCell ref="A6:M6"/>
    <mergeCell ref="A8:B8"/>
    <mergeCell ref="A141:B141"/>
    <mergeCell ref="A144:D144"/>
    <mergeCell ref="A146:B146"/>
    <mergeCell ref="A147:B147"/>
    <mergeCell ref="A148:B148"/>
    <mergeCell ref="A7:B7"/>
  </mergeCells>
  <printOptions horizontalCentered="1"/>
  <pageMargins left="0.5" right="0.5" top="1.75" bottom="0.55000000000000004" header="0.12" footer="0.11"/>
  <pageSetup paperSize="5" scale="94" orientation="landscape" r:id="rId1"/>
  <headerFooter>
    <oddHeader xml:space="preserve">&amp;C&amp;G
</oddHeader>
    <oddFooter>&amp;R&amp;"Gotham,Medium"&amp;9&amp;P / &amp;N</oddFooter>
  </headerFooter>
  <rowBreaks count="1" manualBreakCount="1">
    <brk id="127" max="12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212"/>
  <sheetViews>
    <sheetView showGridLines="0" view="pageBreakPreview" topLeftCell="A128" zoomScale="91" zoomScaleNormal="100" zoomScaleSheetLayoutView="91" workbookViewId="0">
      <selection activeCell="A6" sqref="A6:N6"/>
    </sheetView>
  </sheetViews>
  <sheetFormatPr baseColWidth="10" defaultColWidth="11.5703125" defaultRowHeight="12.75" x14ac:dyDescent="0.2"/>
  <cols>
    <col min="1" max="1" width="5.5703125" style="1" customWidth="1"/>
    <col min="2" max="2" width="55.85546875" style="1" customWidth="1"/>
    <col min="3" max="3" width="13.28515625" style="1" customWidth="1"/>
    <col min="4" max="4" width="13.28515625" style="1" hidden="1" customWidth="1"/>
    <col min="5" max="8" width="11.28515625" style="1" bestFit="1" customWidth="1"/>
    <col min="9" max="14" width="11.28515625" style="1" customWidth="1"/>
    <col min="15" max="16384" width="11.5703125" style="1"/>
  </cols>
  <sheetData>
    <row r="2" spans="1:28" ht="13.9" customHeight="1" x14ac:dyDescent="0.2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28" x14ac:dyDescent="0.2">
      <c r="A3" s="47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28" x14ac:dyDescent="0.2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</row>
    <row r="5" spans="1:28" x14ac:dyDescent="0.2">
      <c r="A5" s="47" t="s">
        <v>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28" ht="13.9" customHeight="1" x14ac:dyDescent="0.2">
      <c r="A6" s="47" t="s">
        <v>4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</row>
    <row r="7" spans="1:28" x14ac:dyDescent="0.2">
      <c r="A7" s="46"/>
      <c r="B7" s="46"/>
      <c r="C7" s="34"/>
      <c r="D7" s="34"/>
      <c r="E7" s="34"/>
      <c r="F7" s="34"/>
      <c r="G7" s="3"/>
      <c r="H7" s="3"/>
      <c r="I7" s="3"/>
      <c r="J7" s="3"/>
      <c r="K7" s="3"/>
      <c r="L7" s="3"/>
      <c r="M7" s="3"/>
      <c r="N7" s="3"/>
    </row>
    <row r="8" spans="1:28" s="6" customFormat="1" ht="25.5" x14ac:dyDescent="0.2">
      <c r="A8" s="42" t="s">
        <v>5</v>
      </c>
      <c r="B8" s="43"/>
      <c r="C8" s="4" t="s">
        <v>6</v>
      </c>
      <c r="D8" s="4" t="s">
        <v>7</v>
      </c>
      <c r="E8" s="5" t="s">
        <v>8</v>
      </c>
      <c r="F8" s="5" t="s">
        <v>9</v>
      </c>
      <c r="G8" s="5" t="s">
        <v>10</v>
      </c>
      <c r="H8" s="5" t="s">
        <v>11</v>
      </c>
      <c r="I8" s="5" t="s">
        <v>12</v>
      </c>
      <c r="J8" s="5" t="s">
        <v>13</v>
      </c>
      <c r="K8" s="5" t="s">
        <v>14</v>
      </c>
      <c r="L8" s="5" t="s">
        <v>15</v>
      </c>
      <c r="M8" s="5" t="s">
        <v>265</v>
      </c>
      <c r="N8" s="5" t="s">
        <v>270</v>
      </c>
    </row>
    <row r="9" spans="1:28" s="6" customFormat="1" ht="15" customHeight="1" x14ac:dyDescent="0.2">
      <c r="A9" s="7">
        <v>2.1</v>
      </c>
      <c r="B9" s="8" t="s">
        <v>16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28" ht="15" customHeight="1" x14ac:dyDescent="0.2">
      <c r="A10" s="9" t="s">
        <v>17</v>
      </c>
      <c r="B10" s="10" t="s">
        <v>18</v>
      </c>
      <c r="C10" s="11">
        <f>SUM(C11:C17)</f>
        <v>46914727</v>
      </c>
      <c r="D10" s="11"/>
      <c r="E10" s="11">
        <f t="shared" ref="E10:N10" si="0">SUM(E11:E17)</f>
        <v>3653450</v>
      </c>
      <c r="F10" s="11">
        <f t="shared" si="0"/>
        <v>3698100</v>
      </c>
      <c r="G10" s="11">
        <f t="shared" si="0"/>
        <v>3779100</v>
      </c>
      <c r="H10" s="11">
        <f t="shared" si="0"/>
        <v>3767100</v>
      </c>
      <c r="I10" s="11">
        <f t="shared" si="0"/>
        <v>3715100</v>
      </c>
      <c r="J10" s="11">
        <f t="shared" si="0"/>
        <v>3683600</v>
      </c>
      <c r="K10" s="11">
        <f t="shared" si="0"/>
        <v>4368456.4800000004</v>
      </c>
      <c r="L10" s="11">
        <f>SUM(L11:L17)</f>
        <v>3805600</v>
      </c>
      <c r="M10" s="11">
        <f t="shared" si="0"/>
        <v>4414399.05</v>
      </c>
      <c r="N10" s="11">
        <f t="shared" si="0"/>
        <v>3805600</v>
      </c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</row>
    <row r="11" spans="1:28" s="6" customFormat="1" hidden="1" x14ac:dyDescent="0.2">
      <c r="A11" s="10" t="s">
        <v>19</v>
      </c>
      <c r="B11" s="10" t="s">
        <v>20</v>
      </c>
      <c r="C11" s="14">
        <v>34265760</v>
      </c>
      <c r="D11" s="15"/>
      <c r="E11" s="15">
        <v>2558450</v>
      </c>
      <c r="F11" s="15">
        <v>2603100</v>
      </c>
      <c r="G11" s="15">
        <v>2619100</v>
      </c>
      <c r="H11" s="15">
        <v>2597100</v>
      </c>
      <c r="I11" s="15">
        <v>2475100</v>
      </c>
      <c r="J11" s="15">
        <v>2443600</v>
      </c>
      <c r="K11" s="15">
        <v>2515600</v>
      </c>
      <c r="L11" s="15">
        <v>2555600</v>
      </c>
      <c r="M11" s="15">
        <v>2555600</v>
      </c>
      <c r="N11" s="15">
        <v>2555600</v>
      </c>
    </row>
    <row r="12" spans="1:28" hidden="1" x14ac:dyDescent="0.2">
      <c r="A12" s="10" t="s">
        <v>21</v>
      </c>
      <c r="B12" s="10" t="s">
        <v>22</v>
      </c>
      <c r="C12" s="14">
        <v>7088284</v>
      </c>
      <c r="D12" s="15"/>
      <c r="E12" s="15">
        <v>1095000</v>
      </c>
      <c r="F12" s="15">
        <v>1095000</v>
      </c>
      <c r="G12" s="15">
        <v>1160000</v>
      </c>
      <c r="H12" s="15">
        <v>1170000</v>
      </c>
      <c r="I12" s="15">
        <v>1240000</v>
      </c>
      <c r="J12" s="15">
        <v>1240000</v>
      </c>
      <c r="K12" s="15">
        <v>1250000</v>
      </c>
      <c r="L12" s="15">
        <v>1250000</v>
      </c>
      <c r="M12" s="15">
        <v>1250000</v>
      </c>
      <c r="N12" s="15">
        <v>1250000</v>
      </c>
    </row>
    <row r="13" spans="1:28" hidden="1" x14ac:dyDescent="0.2">
      <c r="A13" s="10" t="s">
        <v>23</v>
      </c>
      <c r="B13" s="10" t="s">
        <v>24</v>
      </c>
      <c r="C13" s="14">
        <v>1000</v>
      </c>
      <c r="D13" s="15"/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</row>
    <row r="14" spans="1:28" s="19" customFormat="1" hidden="1" x14ac:dyDescent="0.2">
      <c r="A14" s="16" t="s">
        <v>25</v>
      </c>
      <c r="B14" s="16" t="s">
        <v>26</v>
      </c>
      <c r="C14" s="17">
        <v>5555683</v>
      </c>
      <c r="D14" s="18"/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</row>
    <row r="15" spans="1:28" hidden="1" x14ac:dyDescent="0.2">
      <c r="A15" s="10" t="s">
        <v>27</v>
      </c>
      <c r="B15" s="10" t="s">
        <v>28</v>
      </c>
      <c r="C15" s="14">
        <v>2000</v>
      </c>
      <c r="D15" s="15"/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15">
        <v>182856.48</v>
      </c>
      <c r="L15" s="35">
        <v>0</v>
      </c>
      <c r="M15" s="35">
        <v>0</v>
      </c>
      <c r="N15" s="35">
        <v>0</v>
      </c>
    </row>
    <row r="16" spans="1:28" hidden="1" x14ac:dyDescent="0.2">
      <c r="A16" s="10" t="s">
        <v>29</v>
      </c>
      <c r="B16" s="10" t="s">
        <v>30</v>
      </c>
      <c r="C16" s="14">
        <v>1000</v>
      </c>
      <c r="D16" s="15"/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15">
        <v>420000</v>
      </c>
      <c r="L16" s="35">
        <v>0</v>
      </c>
      <c r="M16" s="35">
        <v>577650</v>
      </c>
      <c r="N16" s="35">
        <v>0</v>
      </c>
    </row>
    <row r="17" spans="1:28" hidden="1" x14ac:dyDescent="0.2">
      <c r="A17" s="10" t="s">
        <v>31</v>
      </c>
      <c r="B17" s="10" t="s">
        <v>32</v>
      </c>
      <c r="C17" s="14">
        <v>1000</v>
      </c>
      <c r="D17" s="15"/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31149.05</v>
      </c>
      <c r="N17" s="35">
        <v>0</v>
      </c>
    </row>
    <row r="18" spans="1:28" ht="15" customHeight="1" x14ac:dyDescent="0.2">
      <c r="A18" s="9" t="s">
        <v>33</v>
      </c>
      <c r="B18" s="10" t="s">
        <v>34</v>
      </c>
      <c r="C18" s="11">
        <f>SUM(C19:C23)</f>
        <v>31705520</v>
      </c>
      <c r="D18" s="11"/>
      <c r="E18" s="11">
        <f t="shared" ref="E18:N18" si="1">SUM(E19:E23)</f>
        <v>1041500</v>
      </c>
      <c r="F18" s="11">
        <f t="shared" si="1"/>
        <v>1071500</v>
      </c>
      <c r="G18" s="11">
        <f t="shared" si="1"/>
        <v>1091000</v>
      </c>
      <c r="H18" s="11">
        <f t="shared" si="1"/>
        <v>1116500</v>
      </c>
      <c r="I18" s="11">
        <f t="shared" si="1"/>
        <v>589000</v>
      </c>
      <c r="J18" s="11">
        <f t="shared" si="1"/>
        <v>1670500</v>
      </c>
      <c r="K18" s="11">
        <f t="shared" si="1"/>
        <v>1132500</v>
      </c>
      <c r="L18" s="11">
        <f>SUM(L19:L23)</f>
        <v>1125000</v>
      </c>
      <c r="M18" s="11">
        <f t="shared" si="1"/>
        <v>1144500</v>
      </c>
      <c r="N18" s="11">
        <f t="shared" si="1"/>
        <v>1144500</v>
      </c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</row>
    <row r="19" spans="1:28" s="13" customFormat="1" hidden="1" x14ac:dyDescent="0.2">
      <c r="A19" s="10" t="s">
        <v>35</v>
      </c>
      <c r="B19" s="10" t="s">
        <v>36</v>
      </c>
      <c r="C19" s="14">
        <v>4505520</v>
      </c>
      <c r="D19" s="15"/>
      <c r="E19" s="15">
        <v>491500</v>
      </c>
      <c r="F19" s="15">
        <v>509500</v>
      </c>
      <c r="G19" s="15">
        <v>514000</v>
      </c>
      <c r="H19" s="15">
        <v>527500</v>
      </c>
      <c r="I19" s="35">
        <v>0</v>
      </c>
      <c r="J19" s="15">
        <v>1088500</v>
      </c>
      <c r="K19" s="15">
        <v>550500</v>
      </c>
      <c r="L19" s="15">
        <v>546000</v>
      </c>
      <c r="M19" s="35">
        <v>559500</v>
      </c>
      <c r="N19" s="35">
        <v>559500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idden="1" x14ac:dyDescent="0.2">
      <c r="A20" s="16" t="s">
        <v>37</v>
      </c>
      <c r="B20" s="16" t="s">
        <v>38</v>
      </c>
      <c r="C20" s="35">
        <v>0</v>
      </c>
      <c r="D20" s="15"/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28" s="13" customFormat="1" hidden="1" x14ac:dyDescent="0.2">
      <c r="A21" s="16" t="s">
        <v>39</v>
      </c>
      <c r="B21" s="16" t="s">
        <v>40</v>
      </c>
      <c r="C21" s="35">
        <v>0</v>
      </c>
      <c r="D21" s="15"/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28" hidden="1" x14ac:dyDescent="0.2">
      <c r="A22" s="10" t="s">
        <v>41</v>
      </c>
      <c r="B22" s="10" t="s">
        <v>42</v>
      </c>
      <c r="C22" s="14">
        <v>27200000</v>
      </c>
      <c r="D22" s="15"/>
      <c r="E22" s="15">
        <v>550000</v>
      </c>
      <c r="F22" s="15">
        <v>562000</v>
      </c>
      <c r="G22" s="15">
        <v>577000</v>
      </c>
      <c r="H22" s="15">
        <v>589000</v>
      </c>
      <c r="I22" s="15">
        <v>589000</v>
      </c>
      <c r="J22" s="15">
        <v>582000</v>
      </c>
      <c r="K22" s="15">
        <v>582000</v>
      </c>
      <c r="L22" s="15">
        <v>579000</v>
      </c>
      <c r="M22" s="15">
        <v>585000</v>
      </c>
      <c r="N22" s="15">
        <v>585000</v>
      </c>
    </row>
    <row r="23" spans="1:28" s="20" customFormat="1" hidden="1" x14ac:dyDescent="0.2">
      <c r="A23" s="16" t="s">
        <v>43</v>
      </c>
      <c r="B23" s="16" t="s">
        <v>44</v>
      </c>
      <c r="C23" s="35">
        <v>0</v>
      </c>
      <c r="D23" s="15"/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</row>
    <row r="24" spans="1:28" ht="15" customHeight="1" x14ac:dyDescent="0.2">
      <c r="A24" s="9" t="s">
        <v>45</v>
      </c>
      <c r="B24" s="10" t="s">
        <v>46</v>
      </c>
      <c r="C24" s="11">
        <f>+C25</f>
        <v>360000</v>
      </c>
      <c r="D24" s="21"/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35">
        <v>0</v>
      </c>
      <c r="N24" s="35">
        <v>0</v>
      </c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</row>
    <row r="25" spans="1:28" hidden="1" x14ac:dyDescent="0.2">
      <c r="A25" s="10" t="s">
        <v>47</v>
      </c>
      <c r="B25" s="10" t="s">
        <v>48</v>
      </c>
      <c r="C25" s="14">
        <v>360000</v>
      </c>
      <c r="D25" s="15"/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</row>
    <row r="26" spans="1:28" x14ac:dyDescent="0.2">
      <c r="A26" s="9" t="s">
        <v>49</v>
      </c>
      <c r="B26" s="10" t="s">
        <v>50</v>
      </c>
      <c r="C26" s="35">
        <v>0</v>
      </c>
      <c r="D26" s="36"/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</row>
    <row r="27" spans="1:28" s="19" customFormat="1" hidden="1" x14ac:dyDescent="0.2">
      <c r="A27" s="16" t="s">
        <v>51</v>
      </c>
      <c r="B27" s="16" t="s">
        <v>52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</row>
    <row r="28" spans="1:28" ht="15" customHeight="1" x14ac:dyDescent="0.2">
      <c r="A28" s="9" t="s">
        <v>53</v>
      </c>
      <c r="B28" s="10" t="s">
        <v>54</v>
      </c>
      <c r="C28" s="11">
        <f>SUM(C29:C31)</f>
        <v>6108026</v>
      </c>
      <c r="D28" s="11"/>
      <c r="E28" s="11">
        <f t="shared" ref="E28:N28" si="2">SUM(E29:E31)</f>
        <v>544524.80000000005</v>
      </c>
      <c r="F28" s="11">
        <f t="shared" si="2"/>
        <v>551374.1</v>
      </c>
      <c r="G28" s="11">
        <f t="shared" si="2"/>
        <v>563799.5</v>
      </c>
      <c r="H28" s="11">
        <f t="shared" si="2"/>
        <v>561958.69999999995</v>
      </c>
      <c r="I28" s="11">
        <f t="shared" si="2"/>
        <v>555629.89999999991</v>
      </c>
      <c r="J28" s="11">
        <f t="shared" si="2"/>
        <v>550797.80000000005</v>
      </c>
      <c r="K28" s="11">
        <f t="shared" si="2"/>
        <v>563249.27</v>
      </c>
      <c r="L28" s="11">
        <f>SUM(L29:L31)</f>
        <v>572764.96000000008</v>
      </c>
      <c r="M28" s="11">
        <f t="shared" si="2"/>
        <v>572764.96000000008</v>
      </c>
      <c r="N28" s="11">
        <f t="shared" si="2"/>
        <v>572764.96000000008</v>
      </c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</row>
    <row r="29" spans="1:28" s="6" customFormat="1" hidden="1" x14ac:dyDescent="0.2">
      <c r="A29" s="22" t="s">
        <v>55</v>
      </c>
      <c r="B29" s="22" t="s">
        <v>56</v>
      </c>
      <c r="C29" s="15">
        <v>2806423</v>
      </c>
      <c r="D29" s="15"/>
      <c r="E29" s="15">
        <v>251559.6</v>
      </c>
      <c r="F29" s="15">
        <v>254725.28</v>
      </c>
      <c r="G29" s="15">
        <v>260468.18</v>
      </c>
      <c r="H29" s="15">
        <v>259617.38</v>
      </c>
      <c r="I29" s="15">
        <v>257348.58</v>
      </c>
      <c r="J29" s="15">
        <v>255115.23</v>
      </c>
      <c r="K29" s="15">
        <v>260929.03</v>
      </c>
      <c r="L29" s="15">
        <v>265633.95</v>
      </c>
      <c r="M29" s="35">
        <v>265633.95</v>
      </c>
      <c r="N29" s="35">
        <v>265633.95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s="6" customFormat="1" hidden="1" x14ac:dyDescent="0.2">
      <c r="A30" s="22" t="s">
        <v>57</v>
      </c>
      <c r="B30" s="22" t="s">
        <v>58</v>
      </c>
      <c r="C30" s="15">
        <v>2865911</v>
      </c>
      <c r="D30" s="15"/>
      <c r="E30" s="15">
        <v>259394.95</v>
      </c>
      <c r="F30" s="15">
        <v>262565.09999999998</v>
      </c>
      <c r="G30" s="15">
        <v>268316.09999999998</v>
      </c>
      <c r="H30" s="15">
        <v>267464.09999999998</v>
      </c>
      <c r="I30" s="15">
        <v>263772.09999999998</v>
      </c>
      <c r="J30" s="15">
        <v>261535.6</v>
      </c>
      <c r="K30" s="15">
        <v>267357.59999999998</v>
      </c>
      <c r="L30" s="15">
        <v>270197.59999999998</v>
      </c>
      <c r="M30" s="35">
        <v>270197.59999999998</v>
      </c>
      <c r="N30" s="35">
        <v>270197.59999999998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idden="1" x14ac:dyDescent="0.2">
      <c r="A31" s="22" t="s">
        <v>59</v>
      </c>
      <c r="B31" s="22" t="s">
        <v>60</v>
      </c>
      <c r="C31" s="15">
        <v>435692</v>
      </c>
      <c r="D31" s="15"/>
      <c r="E31" s="15">
        <v>33570.25</v>
      </c>
      <c r="F31" s="15">
        <v>34083.72</v>
      </c>
      <c r="G31" s="15">
        <v>35015.22</v>
      </c>
      <c r="H31" s="15">
        <v>34877.22</v>
      </c>
      <c r="I31" s="15">
        <v>34509.22</v>
      </c>
      <c r="J31" s="15">
        <v>34146.97</v>
      </c>
      <c r="K31" s="15">
        <v>34962.639999999999</v>
      </c>
      <c r="L31" s="15">
        <v>36933.410000000003</v>
      </c>
      <c r="M31" s="35">
        <v>36933.410000000003</v>
      </c>
      <c r="N31" s="35">
        <v>36933.410000000003</v>
      </c>
    </row>
    <row r="32" spans="1:28" s="6" customFormat="1" ht="15" customHeight="1" x14ac:dyDescent="0.2">
      <c r="A32" s="7">
        <v>2.2000000000000002</v>
      </c>
      <c r="B32" s="8" t="s">
        <v>61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28" ht="15" customHeight="1" x14ac:dyDescent="0.2">
      <c r="A33" s="9" t="s">
        <v>62</v>
      </c>
      <c r="B33" s="10" t="s">
        <v>63</v>
      </c>
      <c r="C33" s="11">
        <f>SUM(C34:C40)</f>
        <v>1739799</v>
      </c>
      <c r="D33" s="11"/>
      <c r="E33" s="11">
        <f>SUM(E34:E40)</f>
        <v>86257.63</v>
      </c>
      <c r="F33" s="11">
        <f t="shared" ref="F33:H33" si="3">SUM(F34:F40)</f>
        <v>73067.58</v>
      </c>
      <c r="G33" s="11">
        <f t="shared" si="3"/>
        <v>136792.54</v>
      </c>
      <c r="H33" s="11">
        <f t="shared" si="3"/>
        <v>103590.6</v>
      </c>
      <c r="I33" s="11">
        <f>SUM(I34:I42)</f>
        <v>142222.33000000002</v>
      </c>
      <c r="J33" s="11">
        <f>SUM(J34:J42)</f>
        <v>106671.29000000001</v>
      </c>
      <c r="K33" s="11">
        <f>SUM(K34:K42)</f>
        <v>106090.98000000001</v>
      </c>
      <c r="L33" s="11">
        <f>SUM(L34:L40)</f>
        <v>41089.370000000003</v>
      </c>
      <c r="M33" s="11">
        <f>SUM(M34:M40)</f>
        <v>179789.81</v>
      </c>
      <c r="N33" s="11">
        <f>SUM(N34:N40)</f>
        <v>66079.7</v>
      </c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</row>
    <row r="34" spans="1:28" hidden="1" x14ac:dyDescent="0.2">
      <c r="A34" s="10" t="s">
        <v>64</v>
      </c>
      <c r="B34" s="10" t="s">
        <v>65</v>
      </c>
      <c r="C34" s="14">
        <v>240000</v>
      </c>
      <c r="D34" s="15"/>
      <c r="E34" s="35">
        <v>0</v>
      </c>
      <c r="F34" s="15">
        <v>30562.81</v>
      </c>
      <c r="G34" s="15">
        <v>59650.57</v>
      </c>
      <c r="H34" s="15">
        <v>28917.49</v>
      </c>
      <c r="I34" s="15">
        <v>28737.41</v>
      </c>
      <c r="J34" s="15">
        <v>29934.63</v>
      </c>
      <c r="K34" s="15">
        <v>29021.040000000001</v>
      </c>
      <c r="L34" s="35">
        <v>0</v>
      </c>
      <c r="M34" s="15">
        <v>59486.74</v>
      </c>
      <c r="N34" s="15">
        <v>0</v>
      </c>
    </row>
    <row r="35" spans="1:28" s="13" customFormat="1" hidden="1" x14ac:dyDescent="0.2">
      <c r="A35" s="10" t="s">
        <v>66</v>
      </c>
      <c r="B35" s="10" t="s">
        <v>67</v>
      </c>
      <c r="C35" s="14">
        <v>780000</v>
      </c>
      <c r="D35" s="15"/>
      <c r="E35" s="15">
        <v>47258.28</v>
      </c>
      <c r="F35" s="15">
        <v>35553.11</v>
      </c>
      <c r="G35" s="15">
        <v>35402.629999999997</v>
      </c>
      <c r="H35" s="15">
        <v>36165.72</v>
      </c>
      <c r="I35" s="15">
        <v>35478.519999999997</v>
      </c>
      <c r="J35" s="15">
        <v>32989.339999999997</v>
      </c>
      <c r="K35" s="15">
        <v>32111.62</v>
      </c>
      <c r="L35" s="15">
        <v>33199.19</v>
      </c>
      <c r="M35" s="15">
        <v>32901.75</v>
      </c>
      <c r="N35" s="15">
        <v>17915.16</v>
      </c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</row>
    <row r="36" spans="1:28" s="23" customFormat="1" hidden="1" x14ac:dyDescent="0.2">
      <c r="A36" s="10" t="s">
        <v>68</v>
      </c>
      <c r="B36" s="10" t="s">
        <v>69</v>
      </c>
      <c r="C36" s="14">
        <v>4419</v>
      </c>
      <c r="D36" s="15"/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35"/>
    </row>
    <row r="37" spans="1:28" s="13" customFormat="1" hidden="1" x14ac:dyDescent="0.2">
      <c r="A37" s="10" t="s">
        <v>70</v>
      </c>
      <c r="B37" s="10" t="s">
        <v>71</v>
      </c>
      <c r="C37" s="14">
        <v>103980</v>
      </c>
      <c r="D37" s="15"/>
      <c r="E37" s="15">
        <v>6951.66</v>
      </c>
      <c r="F37" s="15">
        <v>6951.66</v>
      </c>
      <c r="G37" s="15">
        <v>6951.66</v>
      </c>
      <c r="H37" s="15">
        <v>6887.46</v>
      </c>
      <c r="I37" s="15">
        <v>6887.82</v>
      </c>
      <c r="J37" s="15">
        <v>6753.5</v>
      </c>
      <c r="K37" s="15">
        <v>6753.5</v>
      </c>
      <c r="L37" s="15">
        <v>6906.18</v>
      </c>
      <c r="M37" s="15">
        <v>6862.15</v>
      </c>
      <c r="N37" s="15">
        <v>6753.5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s="6" customFormat="1" hidden="1" x14ac:dyDescent="0.2">
      <c r="A38" s="10" t="s">
        <v>72</v>
      </c>
      <c r="B38" s="10" t="s">
        <v>73</v>
      </c>
      <c r="C38" s="14">
        <v>600000</v>
      </c>
      <c r="D38" s="15"/>
      <c r="E38" s="15">
        <v>31747.69</v>
      </c>
      <c r="F38" s="35">
        <v>0</v>
      </c>
      <c r="G38" s="15">
        <v>31435.68</v>
      </c>
      <c r="H38" s="15">
        <v>31619.93</v>
      </c>
      <c r="I38" s="15">
        <v>70500.58</v>
      </c>
      <c r="J38" s="15">
        <v>35980.82</v>
      </c>
      <c r="K38" s="15">
        <v>38204.82</v>
      </c>
      <c r="L38" s="35">
        <v>0</v>
      </c>
      <c r="M38" s="15">
        <v>78204.17</v>
      </c>
      <c r="N38" s="15">
        <v>40631.040000000001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s="6" customFormat="1" hidden="1" x14ac:dyDescent="0.2">
      <c r="A39" s="10" t="s">
        <v>74</v>
      </c>
      <c r="B39" s="10" t="s">
        <v>75</v>
      </c>
      <c r="C39" s="14">
        <v>4800</v>
      </c>
      <c r="D39" s="15"/>
      <c r="E39" s="15">
        <v>300</v>
      </c>
      <c r="F39" s="35">
        <v>0</v>
      </c>
      <c r="G39" s="15">
        <v>600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15">
        <v>1800</v>
      </c>
      <c r="N39" s="15">
        <v>300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idden="1" x14ac:dyDescent="0.2">
      <c r="A40" s="10" t="s">
        <v>76</v>
      </c>
      <c r="B40" s="10" t="s">
        <v>77</v>
      </c>
      <c r="C40" s="14">
        <v>6600</v>
      </c>
      <c r="D40" s="15"/>
      <c r="E40" s="35">
        <v>0</v>
      </c>
      <c r="F40" s="35">
        <v>0</v>
      </c>
      <c r="G40" s="15">
        <v>2752</v>
      </c>
      <c r="H40" s="35">
        <v>0</v>
      </c>
      <c r="I40" s="15">
        <v>618</v>
      </c>
      <c r="J40" s="15">
        <v>1013</v>
      </c>
      <c r="K40" s="15">
        <v>0</v>
      </c>
      <c r="L40" s="15">
        <v>984</v>
      </c>
      <c r="M40" s="15">
        <v>535</v>
      </c>
      <c r="N40" s="15">
        <v>480</v>
      </c>
    </row>
    <row r="41" spans="1:28" ht="15" customHeight="1" x14ac:dyDescent="0.2">
      <c r="A41" s="9" t="s">
        <v>78</v>
      </c>
      <c r="B41" s="10" t="s">
        <v>79</v>
      </c>
      <c r="C41" s="21">
        <f>+C42</f>
        <v>0</v>
      </c>
      <c r="D41" s="21">
        <f t="shared" ref="D41:N41" si="4">+D42</f>
        <v>0</v>
      </c>
      <c r="E41" s="21">
        <f t="shared" si="4"/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122425</v>
      </c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</row>
    <row r="42" spans="1:28" hidden="1" x14ac:dyDescent="0.2">
      <c r="A42" s="10" t="s">
        <v>271</v>
      </c>
      <c r="B42" s="24" t="s">
        <v>272</v>
      </c>
      <c r="C42" s="35">
        <v>0</v>
      </c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>
        <v>122425</v>
      </c>
    </row>
    <row r="43" spans="1:28" ht="15" customHeight="1" x14ac:dyDescent="0.2">
      <c r="A43" s="9" t="s">
        <v>80</v>
      </c>
      <c r="B43" s="10" t="s">
        <v>81</v>
      </c>
      <c r="C43" s="11">
        <f>+C44</f>
        <v>300000</v>
      </c>
      <c r="D43" s="21"/>
      <c r="E43" s="21">
        <v>0</v>
      </c>
      <c r="F43" s="11">
        <f t="shared" ref="F43:N43" si="5">+F44</f>
        <v>17920</v>
      </c>
      <c r="G43" s="11">
        <f t="shared" si="5"/>
        <v>66780</v>
      </c>
      <c r="H43" s="21">
        <f t="shared" si="5"/>
        <v>0</v>
      </c>
      <c r="I43" s="21">
        <f t="shared" si="5"/>
        <v>18740</v>
      </c>
      <c r="J43" s="21">
        <f t="shared" si="5"/>
        <v>44390</v>
      </c>
      <c r="K43" s="21">
        <f t="shared" si="5"/>
        <v>5630</v>
      </c>
      <c r="L43" s="21">
        <f>+L44</f>
        <v>5750</v>
      </c>
      <c r="M43" s="21">
        <f t="shared" si="5"/>
        <v>0</v>
      </c>
      <c r="N43" s="21">
        <f t="shared" si="5"/>
        <v>8910</v>
      </c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</row>
    <row r="44" spans="1:28" hidden="1" x14ac:dyDescent="0.2">
      <c r="A44" s="10" t="s">
        <v>82</v>
      </c>
      <c r="B44" s="10" t="s">
        <v>83</v>
      </c>
      <c r="C44" s="14">
        <v>300000</v>
      </c>
      <c r="D44" s="35"/>
      <c r="E44" s="35">
        <v>0</v>
      </c>
      <c r="F44" s="15">
        <v>17920</v>
      </c>
      <c r="G44" s="15">
        <v>66780</v>
      </c>
      <c r="H44" s="35">
        <v>0</v>
      </c>
      <c r="I44" s="15">
        <v>18740</v>
      </c>
      <c r="J44" s="15">
        <v>44390</v>
      </c>
      <c r="K44" s="15">
        <v>5630</v>
      </c>
      <c r="L44" s="15">
        <v>5750</v>
      </c>
      <c r="M44" s="35">
        <v>0</v>
      </c>
      <c r="N44" s="35">
        <v>8910</v>
      </c>
    </row>
    <row r="45" spans="1:28" x14ac:dyDescent="0.2">
      <c r="A45" s="9" t="s">
        <v>84</v>
      </c>
      <c r="B45" s="10" t="s">
        <v>85</v>
      </c>
      <c r="C45" s="21">
        <v>0</v>
      </c>
      <c r="D45" s="38"/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</row>
    <row r="46" spans="1:28" ht="15" customHeight="1" x14ac:dyDescent="0.2">
      <c r="A46" s="9" t="s">
        <v>86</v>
      </c>
      <c r="B46" s="10" t="s">
        <v>87</v>
      </c>
      <c r="C46" s="21">
        <v>0</v>
      </c>
      <c r="D46" s="11"/>
      <c r="E46" s="21">
        <v>0</v>
      </c>
      <c r="F46" s="21">
        <v>0</v>
      </c>
      <c r="G46" s="21">
        <v>0</v>
      </c>
      <c r="H46" s="21">
        <v>0</v>
      </c>
      <c r="I46" s="21">
        <v>11925.38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</row>
    <row r="47" spans="1:28" ht="15" customHeight="1" x14ac:dyDescent="0.2">
      <c r="A47" s="9" t="s">
        <v>88</v>
      </c>
      <c r="B47" s="10" t="s">
        <v>89</v>
      </c>
      <c r="C47" s="21">
        <v>0</v>
      </c>
      <c r="D47" s="38"/>
      <c r="E47" s="21">
        <v>0</v>
      </c>
      <c r="F47" s="11">
        <f t="shared" ref="F47:N47" si="6">+F48</f>
        <v>19080</v>
      </c>
      <c r="G47" s="11">
        <f t="shared" si="6"/>
        <v>38160</v>
      </c>
      <c r="H47" s="11">
        <f t="shared" si="6"/>
        <v>19080</v>
      </c>
      <c r="I47" s="11">
        <f t="shared" si="6"/>
        <v>19080</v>
      </c>
      <c r="J47" s="11">
        <f t="shared" si="6"/>
        <v>19080</v>
      </c>
      <c r="K47" s="11">
        <f t="shared" si="6"/>
        <v>19080</v>
      </c>
      <c r="L47" s="11">
        <f t="shared" si="6"/>
        <v>19080</v>
      </c>
      <c r="M47" s="11">
        <f t="shared" si="6"/>
        <v>19080</v>
      </c>
      <c r="N47" s="11">
        <f t="shared" si="6"/>
        <v>19080</v>
      </c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</row>
    <row r="48" spans="1:28" ht="12.75" hidden="1" customHeight="1" x14ac:dyDescent="0.2">
      <c r="A48" s="10" t="s">
        <v>90</v>
      </c>
      <c r="B48" s="10" t="s">
        <v>91</v>
      </c>
      <c r="C48" s="14"/>
      <c r="D48" s="15"/>
      <c r="E48" s="21">
        <v>0</v>
      </c>
      <c r="F48" s="15">
        <v>19080</v>
      </c>
      <c r="G48" s="15">
        <v>38160</v>
      </c>
      <c r="H48" s="15">
        <v>19080</v>
      </c>
      <c r="I48" s="15">
        <v>19080</v>
      </c>
      <c r="J48" s="15">
        <v>19080</v>
      </c>
      <c r="K48" s="15">
        <v>19080</v>
      </c>
      <c r="L48" s="15">
        <v>19080</v>
      </c>
      <c r="M48" s="15">
        <v>19080</v>
      </c>
      <c r="N48" s="15">
        <v>19080</v>
      </c>
    </row>
    <row r="49" spans="1:28" ht="25.5" x14ac:dyDescent="0.2">
      <c r="A49" s="9" t="s">
        <v>92</v>
      </c>
      <c r="B49" s="24" t="s">
        <v>93</v>
      </c>
      <c r="C49" s="11">
        <f>SUM(C50:C51)</f>
        <v>412000</v>
      </c>
      <c r="D49" s="11"/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11">
        <f>SUM(J50:J51)</f>
        <v>58385.31</v>
      </c>
      <c r="K49" s="21">
        <f t="shared" ref="K49:N49" si="7">SUM(K50:K51)</f>
        <v>0</v>
      </c>
      <c r="L49" s="21">
        <f t="shared" si="7"/>
        <v>0</v>
      </c>
      <c r="M49" s="21">
        <f t="shared" si="7"/>
        <v>0</v>
      </c>
      <c r="N49" s="11">
        <f t="shared" si="7"/>
        <v>10611.32</v>
      </c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</row>
    <row r="50" spans="1:28" hidden="1" x14ac:dyDescent="0.2">
      <c r="A50" s="10" t="s">
        <v>94</v>
      </c>
      <c r="B50" s="10" t="s">
        <v>95</v>
      </c>
      <c r="C50" s="14">
        <v>12000</v>
      </c>
      <c r="D50" s="15"/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</row>
    <row r="51" spans="1:28" hidden="1" x14ac:dyDescent="0.2">
      <c r="A51" s="10" t="s">
        <v>96</v>
      </c>
      <c r="B51" s="10" t="s">
        <v>97</v>
      </c>
      <c r="C51" s="14">
        <v>400000</v>
      </c>
      <c r="D51" s="14"/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15">
        <v>58385.31</v>
      </c>
      <c r="K51" s="21">
        <v>0</v>
      </c>
      <c r="L51" s="21">
        <v>0</v>
      </c>
      <c r="M51" s="21">
        <v>0</v>
      </c>
      <c r="N51" s="15">
        <v>10611.32</v>
      </c>
    </row>
    <row r="52" spans="1:28" ht="15" customHeight="1" x14ac:dyDescent="0.2">
      <c r="A52" s="9" t="s">
        <v>98</v>
      </c>
      <c r="B52" s="10" t="s">
        <v>99</v>
      </c>
      <c r="C52" s="11">
        <f>+C53</f>
        <v>24000</v>
      </c>
      <c r="D52" s="11"/>
      <c r="E52" s="21">
        <v>0</v>
      </c>
      <c r="F52" s="21">
        <v>0</v>
      </c>
      <c r="G52" s="21">
        <v>0</v>
      </c>
      <c r="H52" s="21">
        <v>0</v>
      </c>
      <c r="I52" s="21">
        <f t="shared" ref="I52:N52" si="8">SUM(I53:I54)</f>
        <v>98795.5</v>
      </c>
      <c r="J52" s="21">
        <f t="shared" si="8"/>
        <v>0</v>
      </c>
      <c r="K52" s="21">
        <f t="shared" si="8"/>
        <v>177000</v>
      </c>
      <c r="L52" s="21">
        <f t="shared" si="8"/>
        <v>0</v>
      </c>
      <c r="M52" s="21">
        <f t="shared" si="8"/>
        <v>0</v>
      </c>
      <c r="N52" s="21">
        <f t="shared" si="8"/>
        <v>196682.4</v>
      </c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</row>
    <row r="53" spans="1:28" hidden="1" x14ac:dyDescent="0.2">
      <c r="A53" s="22" t="s">
        <v>100</v>
      </c>
      <c r="B53" s="22" t="s">
        <v>101</v>
      </c>
      <c r="C53" s="15">
        <v>24000</v>
      </c>
      <c r="D53" s="15"/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</row>
    <row r="54" spans="1:28" hidden="1" x14ac:dyDescent="0.2">
      <c r="A54" s="22" t="s">
        <v>102</v>
      </c>
      <c r="B54" s="22" t="s">
        <v>103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15">
        <v>98795.5</v>
      </c>
      <c r="J54" s="21">
        <v>0</v>
      </c>
      <c r="K54" s="15">
        <v>177000</v>
      </c>
      <c r="L54" s="21">
        <v>0</v>
      </c>
      <c r="M54" s="21">
        <v>0</v>
      </c>
      <c r="N54" s="15">
        <v>196682.4</v>
      </c>
    </row>
    <row r="55" spans="1:28" ht="15" customHeight="1" x14ac:dyDescent="0.2">
      <c r="A55" s="9" t="s">
        <v>104</v>
      </c>
      <c r="B55" s="10" t="s">
        <v>105</v>
      </c>
      <c r="C55" s="21">
        <v>0</v>
      </c>
      <c r="D55" s="11"/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</row>
    <row r="56" spans="1:28" s="6" customFormat="1" ht="15" customHeight="1" x14ac:dyDescent="0.2">
      <c r="A56" s="7">
        <v>2.2999999999999998</v>
      </c>
      <c r="B56" s="8" t="s">
        <v>106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7" spans="1:28" ht="15" customHeight="1" x14ac:dyDescent="0.2">
      <c r="A57" s="9" t="s">
        <v>107</v>
      </c>
      <c r="B57" s="10" t="s">
        <v>108</v>
      </c>
      <c r="C57" s="11">
        <f>+C58</f>
        <v>1700000</v>
      </c>
      <c r="D57" s="11"/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21">
        <f>+J58</f>
        <v>112784.4</v>
      </c>
      <c r="K57" s="21">
        <f>+K58</f>
        <v>0</v>
      </c>
      <c r="L57" s="21">
        <f>+L58</f>
        <v>0</v>
      </c>
      <c r="M57" s="21">
        <f>+M58</f>
        <v>0</v>
      </c>
      <c r="N57" s="21">
        <f>+N58</f>
        <v>0</v>
      </c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</row>
    <row r="58" spans="1:28" hidden="1" x14ac:dyDescent="0.2">
      <c r="A58" s="10" t="s">
        <v>109</v>
      </c>
      <c r="B58" s="10" t="s">
        <v>110</v>
      </c>
      <c r="C58" s="14">
        <v>1700000</v>
      </c>
      <c r="D58" s="14"/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14">
        <v>112784.4</v>
      </c>
      <c r="K58" s="21">
        <v>0</v>
      </c>
      <c r="L58" s="21">
        <v>0</v>
      </c>
      <c r="M58" s="21">
        <v>0</v>
      </c>
      <c r="N58" s="21">
        <v>0</v>
      </c>
    </row>
    <row r="59" spans="1:28" ht="15" customHeight="1" x14ac:dyDescent="0.2">
      <c r="A59" s="9" t="s">
        <v>111</v>
      </c>
      <c r="B59" s="10" t="s">
        <v>112</v>
      </c>
      <c r="C59" s="11">
        <f>SUM(C60:C63)</f>
        <v>544000</v>
      </c>
      <c r="D59" s="11"/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f>SUM(K60:K63)</f>
        <v>15930</v>
      </c>
      <c r="L59" s="21">
        <f>SUM(L60:L63)</f>
        <v>0</v>
      </c>
      <c r="M59" s="21">
        <f>SUM(M60:M63)</f>
        <v>0</v>
      </c>
      <c r="N59" s="21">
        <f>SUM(N60:N63)</f>
        <v>0</v>
      </c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</row>
    <row r="60" spans="1:28" hidden="1" x14ac:dyDescent="0.2">
      <c r="A60" s="10" t="s">
        <v>113</v>
      </c>
      <c r="B60" s="10" t="s">
        <v>248</v>
      </c>
      <c r="C60" s="14">
        <v>82000</v>
      </c>
      <c r="D60" s="14"/>
      <c r="E60" s="15"/>
      <c r="F60" s="15"/>
      <c r="G60" s="21">
        <v>0</v>
      </c>
      <c r="H60" s="21"/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</row>
    <row r="61" spans="1:28" s="25" customFormat="1" hidden="1" x14ac:dyDescent="0.2">
      <c r="A61" s="10" t="s">
        <v>114</v>
      </c>
      <c r="B61" s="10" t="s">
        <v>249</v>
      </c>
      <c r="C61" s="14">
        <v>82000</v>
      </c>
      <c r="D61" s="14"/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35">
        <v>15930</v>
      </c>
      <c r="L61" s="21">
        <v>0</v>
      </c>
      <c r="M61" s="21">
        <v>0</v>
      </c>
      <c r="N61" s="21">
        <v>0</v>
      </c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</row>
    <row r="62" spans="1:28" s="25" customFormat="1" hidden="1" x14ac:dyDescent="0.2">
      <c r="A62" s="10" t="s">
        <v>115</v>
      </c>
      <c r="B62" s="10" t="s">
        <v>250</v>
      </c>
      <c r="C62" s="14">
        <v>272000</v>
      </c>
      <c r="D62" s="14"/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</row>
    <row r="63" spans="1:28" s="25" customFormat="1" hidden="1" x14ac:dyDescent="0.2">
      <c r="A63" s="10" t="s">
        <v>116</v>
      </c>
      <c r="B63" s="10" t="s">
        <v>251</v>
      </c>
      <c r="C63" s="14">
        <v>108000</v>
      </c>
      <c r="D63" s="14"/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</row>
    <row r="64" spans="1:28" ht="15" customHeight="1" x14ac:dyDescent="0.2">
      <c r="A64" s="9" t="s">
        <v>117</v>
      </c>
      <c r="B64" s="10" t="s">
        <v>118</v>
      </c>
      <c r="C64" s="11">
        <f>SUM(C65:C67)</f>
        <v>108000</v>
      </c>
      <c r="D64" s="11"/>
      <c r="E64" s="21">
        <v>0</v>
      </c>
      <c r="F64" s="21">
        <v>0</v>
      </c>
      <c r="G64" s="21">
        <v>0</v>
      </c>
      <c r="H64" s="11">
        <f>SUM(H65:H67)</f>
        <v>14235.92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</row>
    <row r="65" spans="1:28" hidden="1" x14ac:dyDescent="0.2">
      <c r="A65" s="10" t="s">
        <v>119</v>
      </c>
      <c r="B65" s="10" t="s">
        <v>252</v>
      </c>
      <c r="C65" s="14">
        <v>60000</v>
      </c>
      <c r="D65" s="14"/>
      <c r="E65" s="21">
        <v>0</v>
      </c>
      <c r="F65" s="21">
        <v>0</v>
      </c>
      <c r="G65" s="21">
        <v>0</v>
      </c>
      <c r="H65" s="35">
        <v>14235.92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</row>
    <row r="66" spans="1:28" s="25" customFormat="1" hidden="1" x14ac:dyDescent="0.2">
      <c r="A66" s="10" t="s">
        <v>120</v>
      </c>
      <c r="B66" s="10" t="s">
        <v>253</v>
      </c>
      <c r="C66" s="14">
        <v>24000</v>
      </c>
      <c r="D66" s="14"/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s="25" customFormat="1" hidden="1" x14ac:dyDescent="0.2">
      <c r="A67" s="10" t="s">
        <v>121</v>
      </c>
      <c r="B67" s="10" t="s">
        <v>254</v>
      </c>
      <c r="C67" s="14">
        <v>24000</v>
      </c>
      <c r="D67" s="14"/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15" customHeight="1" x14ac:dyDescent="0.2">
      <c r="A68" s="9" t="s">
        <v>122</v>
      </c>
      <c r="B68" s="10" t="s">
        <v>123</v>
      </c>
      <c r="C68" s="21">
        <v>0</v>
      </c>
      <c r="D68" s="11"/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</row>
    <row r="69" spans="1:28" ht="15" customHeight="1" x14ac:dyDescent="0.2">
      <c r="A69" s="9" t="s">
        <v>124</v>
      </c>
      <c r="B69" s="10" t="s">
        <v>125</v>
      </c>
      <c r="C69" s="11">
        <f>SUM(C70:C70)</f>
        <v>120000</v>
      </c>
      <c r="D69" s="11"/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</row>
    <row r="70" spans="1:28" hidden="1" x14ac:dyDescent="0.2">
      <c r="A70" s="10" t="s">
        <v>126</v>
      </c>
      <c r="B70" s="10" t="s">
        <v>255</v>
      </c>
      <c r="C70" s="14">
        <v>120000</v>
      </c>
      <c r="D70" s="14"/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122200.04</v>
      </c>
      <c r="N70" s="21">
        <v>0</v>
      </c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:28" ht="15" customHeight="1" x14ac:dyDescent="0.2">
      <c r="A71" s="9" t="s">
        <v>127</v>
      </c>
      <c r="B71" s="10" t="s">
        <v>128</v>
      </c>
      <c r="C71" s="21">
        <v>0</v>
      </c>
      <c r="D71" s="11"/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35979.94</v>
      </c>
      <c r="N71" s="21">
        <v>0</v>
      </c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</row>
    <row r="72" spans="1:28" ht="15" customHeight="1" x14ac:dyDescent="0.2">
      <c r="A72" s="9" t="s">
        <v>129</v>
      </c>
      <c r="B72" s="10" t="s">
        <v>130</v>
      </c>
      <c r="C72" s="11">
        <f>SUM(C73:C74)</f>
        <v>3510000</v>
      </c>
      <c r="D72" s="11"/>
      <c r="E72" s="21">
        <v>0</v>
      </c>
      <c r="F72" s="11">
        <f t="shared" ref="F72:N72" si="9">SUM(F73:F74)</f>
        <v>585000</v>
      </c>
      <c r="G72" s="11">
        <f t="shared" si="9"/>
        <v>292500</v>
      </c>
      <c r="H72" s="21">
        <f t="shared" si="9"/>
        <v>0</v>
      </c>
      <c r="I72" s="21">
        <f t="shared" si="9"/>
        <v>585000</v>
      </c>
      <c r="J72" s="21">
        <f t="shared" si="9"/>
        <v>292500</v>
      </c>
      <c r="K72" s="21">
        <f t="shared" si="9"/>
        <v>0</v>
      </c>
      <c r="L72" s="21">
        <f t="shared" si="9"/>
        <v>292500</v>
      </c>
      <c r="M72" s="21">
        <f t="shared" si="9"/>
        <v>585000</v>
      </c>
      <c r="N72" s="21">
        <f t="shared" si="9"/>
        <v>0</v>
      </c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</row>
    <row r="73" spans="1:28" hidden="1" x14ac:dyDescent="0.2">
      <c r="A73" s="10" t="s">
        <v>131</v>
      </c>
      <c r="B73" s="10" t="s">
        <v>132</v>
      </c>
      <c r="C73" s="14">
        <v>3210000</v>
      </c>
      <c r="D73" s="14"/>
      <c r="E73" s="15"/>
      <c r="F73" s="15">
        <v>535000</v>
      </c>
      <c r="G73" s="15">
        <v>267500</v>
      </c>
      <c r="H73" s="21">
        <v>0</v>
      </c>
      <c r="I73" s="15">
        <f>267500*2</f>
        <v>535000</v>
      </c>
      <c r="J73" s="15">
        <v>267500</v>
      </c>
      <c r="K73" s="21">
        <v>0</v>
      </c>
      <c r="L73" s="15">
        <v>267500</v>
      </c>
      <c r="M73" s="35">
        <f>267500*2</f>
        <v>535000</v>
      </c>
      <c r="N73" s="35">
        <v>0</v>
      </c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8" s="25" customFormat="1" hidden="1" x14ac:dyDescent="0.2">
      <c r="A74" s="10" t="s">
        <v>133</v>
      </c>
      <c r="B74" s="10" t="s">
        <v>134</v>
      </c>
      <c r="C74" s="14">
        <v>300000</v>
      </c>
      <c r="D74" s="14"/>
      <c r="E74" s="15"/>
      <c r="F74" s="15">
        <v>50000</v>
      </c>
      <c r="G74" s="15">
        <v>25000</v>
      </c>
      <c r="H74" s="21">
        <v>0</v>
      </c>
      <c r="I74" s="15">
        <f>25000*2</f>
        <v>50000</v>
      </c>
      <c r="J74" s="15">
        <v>25000</v>
      </c>
      <c r="K74" s="21">
        <v>0</v>
      </c>
      <c r="L74" s="15">
        <v>25000</v>
      </c>
      <c r="M74" s="35">
        <f>25000*2</f>
        <v>50000</v>
      </c>
      <c r="N74" s="35">
        <v>0</v>
      </c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:28" ht="25.5" x14ac:dyDescent="0.2">
      <c r="A75" s="9" t="s">
        <v>135</v>
      </c>
      <c r="B75" s="24" t="s">
        <v>136</v>
      </c>
      <c r="C75" s="21">
        <v>0</v>
      </c>
      <c r="D75" s="11"/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35">
        <v>0</v>
      </c>
      <c r="N75" s="35">
        <v>0</v>
      </c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</row>
    <row r="76" spans="1:28" ht="15" customHeight="1" x14ac:dyDescent="0.2">
      <c r="A76" s="9" t="s">
        <v>137</v>
      </c>
      <c r="B76" s="10" t="s">
        <v>138</v>
      </c>
      <c r="C76" s="11">
        <f>SUM(C77:C83)</f>
        <v>853886</v>
      </c>
      <c r="D76" s="11"/>
      <c r="E76" s="21">
        <v>0</v>
      </c>
      <c r="F76" s="21">
        <v>0</v>
      </c>
      <c r="G76" s="21">
        <v>0</v>
      </c>
      <c r="H76" s="11">
        <f t="shared" ref="H76:N76" si="10">SUM(H77:H83)</f>
        <v>119633.98</v>
      </c>
      <c r="I76" s="11">
        <f t="shared" si="10"/>
        <v>13540.5</v>
      </c>
      <c r="J76" s="21">
        <f t="shared" si="10"/>
        <v>0</v>
      </c>
      <c r="K76" s="21">
        <f t="shared" si="10"/>
        <v>0</v>
      </c>
      <c r="L76" s="21">
        <f t="shared" si="10"/>
        <v>0</v>
      </c>
      <c r="M76" s="21">
        <f t="shared" si="10"/>
        <v>95519.32</v>
      </c>
      <c r="N76" s="21">
        <f t="shared" si="10"/>
        <v>0</v>
      </c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</row>
    <row r="77" spans="1:28" hidden="1" x14ac:dyDescent="0.2">
      <c r="A77" s="10" t="s">
        <v>139</v>
      </c>
      <c r="B77" s="10" t="s">
        <v>256</v>
      </c>
      <c r="C77" s="14">
        <v>40000</v>
      </c>
      <c r="D77" s="14"/>
      <c r="E77" s="35">
        <v>0</v>
      </c>
      <c r="F77" s="35">
        <v>0</v>
      </c>
      <c r="G77" s="35">
        <v>0</v>
      </c>
      <c r="H77" s="15">
        <v>23322.94</v>
      </c>
      <c r="I77" s="35">
        <v>0</v>
      </c>
      <c r="J77" s="35">
        <v>0</v>
      </c>
      <c r="K77" s="35">
        <v>0</v>
      </c>
      <c r="L77" s="35">
        <v>0</v>
      </c>
      <c r="M77" s="35">
        <v>82342.820000000007</v>
      </c>
      <c r="N77" s="35">
        <v>0</v>
      </c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1:28" s="25" customFormat="1" hidden="1" x14ac:dyDescent="0.2">
      <c r="A78" s="10" t="s">
        <v>140</v>
      </c>
      <c r="B78" s="10" t="s">
        <v>257</v>
      </c>
      <c r="C78" s="14">
        <v>24000</v>
      </c>
      <c r="D78" s="14"/>
      <c r="E78" s="35">
        <v>0</v>
      </c>
      <c r="F78" s="35">
        <v>0</v>
      </c>
      <c r="G78" s="35">
        <v>0</v>
      </c>
      <c r="H78" s="15">
        <v>96311.039999999994</v>
      </c>
      <c r="I78" s="15">
        <v>13540.5</v>
      </c>
      <c r="J78" s="35">
        <v>0</v>
      </c>
      <c r="K78" s="35">
        <v>0</v>
      </c>
      <c r="L78" s="35">
        <v>0</v>
      </c>
      <c r="M78" s="35">
        <v>0</v>
      </c>
      <c r="N78" s="35">
        <v>0</v>
      </c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1:28" s="25" customFormat="1" hidden="1" x14ac:dyDescent="0.2">
      <c r="A79" s="10" t="s">
        <v>141</v>
      </c>
      <c r="B79" s="10" t="s">
        <v>258</v>
      </c>
      <c r="C79" s="14">
        <v>40000</v>
      </c>
      <c r="D79" s="14"/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28" s="25" customFormat="1" hidden="1" x14ac:dyDescent="0.2">
      <c r="A80" s="10" t="s">
        <v>142</v>
      </c>
      <c r="B80" s="10" t="s">
        <v>259</v>
      </c>
      <c r="C80" s="14">
        <v>20000</v>
      </c>
      <c r="D80" s="14"/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5">
        <v>7276.5</v>
      </c>
      <c r="N80" s="35">
        <v>0</v>
      </c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spans="1:28" s="25" customFormat="1" hidden="1" x14ac:dyDescent="0.2">
      <c r="A81" s="10" t="s">
        <v>266</v>
      </c>
      <c r="B81" s="10" t="s">
        <v>268</v>
      </c>
      <c r="C81" s="21">
        <v>0</v>
      </c>
      <c r="D81" s="14"/>
      <c r="E81" s="35"/>
      <c r="F81" s="35"/>
      <c r="G81" s="35"/>
      <c r="H81" s="35"/>
      <c r="I81" s="35"/>
      <c r="J81" s="35"/>
      <c r="K81" s="35"/>
      <c r="L81" s="35"/>
      <c r="M81" s="35">
        <v>0</v>
      </c>
      <c r="N81" s="35">
        <v>0</v>
      </c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spans="1:28" s="25" customFormat="1" hidden="1" x14ac:dyDescent="0.2">
      <c r="A82" s="10" t="s">
        <v>267</v>
      </c>
      <c r="B82" s="10" t="s">
        <v>269</v>
      </c>
      <c r="C82" s="21">
        <v>0</v>
      </c>
      <c r="D82" s="14"/>
      <c r="E82" s="35"/>
      <c r="F82" s="35"/>
      <c r="G82" s="35"/>
      <c r="H82" s="35"/>
      <c r="I82" s="35"/>
      <c r="J82" s="35"/>
      <c r="K82" s="35"/>
      <c r="L82" s="35"/>
      <c r="M82" s="35">
        <v>5900</v>
      </c>
      <c r="N82" s="35">
        <v>0</v>
      </c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spans="1:28" s="25" customFormat="1" hidden="1" x14ac:dyDescent="0.2">
      <c r="A83" s="10" t="s">
        <v>143</v>
      </c>
      <c r="B83" s="10" t="s">
        <v>260</v>
      </c>
      <c r="C83" s="14">
        <v>729886</v>
      </c>
      <c r="D83" s="14"/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spans="1:28" s="6" customFormat="1" ht="15" customHeight="1" x14ac:dyDescent="0.2">
      <c r="A84" s="7">
        <v>2.4</v>
      </c>
      <c r="B84" s="8" t="s">
        <v>144</v>
      </c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1:28" ht="15" customHeight="1" x14ac:dyDescent="0.2">
      <c r="A85" s="9" t="s">
        <v>145</v>
      </c>
      <c r="B85" s="10" t="s">
        <v>146</v>
      </c>
      <c r="C85" s="21">
        <v>0</v>
      </c>
      <c r="D85" s="11"/>
      <c r="E85" s="21">
        <v>0</v>
      </c>
      <c r="F85" s="21">
        <v>0</v>
      </c>
      <c r="G85" s="21">
        <v>0</v>
      </c>
      <c r="H85" s="21">
        <v>0</v>
      </c>
      <c r="I85" s="21">
        <f t="shared" ref="I85:N85" si="11">+I86</f>
        <v>70000</v>
      </c>
      <c r="J85" s="21">
        <f t="shared" si="11"/>
        <v>0</v>
      </c>
      <c r="K85" s="21">
        <f t="shared" si="11"/>
        <v>50000</v>
      </c>
      <c r="L85" s="21">
        <f t="shared" si="11"/>
        <v>0</v>
      </c>
      <c r="M85" s="21">
        <f t="shared" si="11"/>
        <v>0</v>
      </c>
      <c r="N85" s="21">
        <f t="shared" si="11"/>
        <v>0</v>
      </c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</row>
    <row r="86" spans="1:28" s="25" customFormat="1" hidden="1" x14ac:dyDescent="0.2">
      <c r="A86" s="10" t="s">
        <v>147</v>
      </c>
      <c r="B86" s="10" t="s">
        <v>261</v>
      </c>
      <c r="C86" s="21">
        <v>0</v>
      </c>
      <c r="D86" s="11"/>
      <c r="E86" s="21">
        <v>0</v>
      </c>
      <c r="F86" s="21">
        <v>0</v>
      </c>
      <c r="G86" s="21">
        <v>0</v>
      </c>
      <c r="H86" s="21">
        <v>0</v>
      </c>
      <c r="I86" s="15">
        <v>70000</v>
      </c>
      <c r="J86" s="21">
        <v>0</v>
      </c>
      <c r="K86" s="15">
        <v>50000</v>
      </c>
      <c r="L86" s="21">
        <v>0</v>
      </c>
      <c r="M86" s="21">
        <v>0</v>
      </c>
      <c r="N86" s="21">
        <v>0</v>
      </c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</row>
    <row r="87" spans="1:28" ht="15" customHeight="1" x14ac:dyDescent="0.2">
      <c r="A87" s="9" t="s">
        <v>148</v>
      </c>
      <c r="B87" s="10" t="s">
        <v>149</v>
      </c>
      <c r="C87" s="21">
        <v>0</v>
      </c>
      <c r="D87" s="11"/>
      <c r="E87" s="21">
        <v>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</row>
    <row r="88" spans="1:28" ht="15" customHeight="1" x14ac:dyDescent="0.2">
      <c r="A88" s="9" t="s">
        <v>150</v>
      </c>
      <c r="B88" s="10" t="s">
        <v>151</v>
      </c>
      <c r="C88" s="21">
        <v>0</v>
      </c>
      <c r="D88" s="11"/>
      <c r="E88" s="21"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</row>
    <row r="89" spans="1:28" ht="15" customHeight="1" x14ac:dyDescent="0.2">
      <c r="A89" s="9" t="s">
        <v>152</v>
      </c>
      <c r="B89" s="10" t="s">
        <v>153</v>
      </c>
      <c r="C89" s="21">
        <v>0</v>
      </c>
      <c r="D89" s="11"/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</row>
    <row r="90" spans="1:28" ht="15" customHeight="1" x14ac:dyDescent="0.2">
      <c r="A90" s="9" t="s">
        <v>154</v>
      </c>
      <c r="B90" s="10" t="s">
        <v>155</v>
      </c>
      <c r="C90" s="21">
        <v>0</v>
      </c>
      <c r="D90" s="11"/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</row>
    <row r="91" spans="1:28" ht="15" customHeight="1" x14ac:dyDescent="0.2">
      <c r="A91" s="9" t="s">
        <v>156</v>
      </c>
      <c r="B91" s="1" t="s">
        <v>157</v>
      </c>
      <c r="C91" s="21">
        <v>0</v>
      </c>
      <c r="D91" s="11"/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</row>
    <row r="92" spans="1:28" ht="15" customHeight="1" x14ac:dyDescent="0.2">
      <c r="A92" s="9" t="s">
        <v>158</v>
      </c>
      <c r="B92" s="10" t="s">
        <v>159</v>
      </c>
      <c r="C92" s="21">
        <v>0</v>
      </c>
      <c r="D92" s="11"/>
      <c r="E92" s="21"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</row>
    <row r="93" spans="1:28" ht="15" customHeight="1" x14ac:dyDescent="0.2">
      <c r="A93" s="9" t="s">
        <v>160</v>
      </c>
      <c r="B93" s="10" t="s">
        <v>161</v>
      </c>
      <c r="C93" s="21">
        <v>0</v>
      </c>
      <c r="D93" s="11"/>
      <c r="E93" s="21">
        <v>0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</row>
    <row r="94" spans="1:28" s="6" customFormat="1" ht="15" customHeight="1" x14ac:dyDescent="0.2">
      <c r="A94" s="7">
        <v>2.5</v>
      </c>
      <c r="B94" s="8" t="s">
        <v>162</v>
      </c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1:28" ht="15" customHeight="1" x14ac:dyDescent="0.2">
      <c r="A95" s="9" t="s">
        <v>163</v>
      </c>
      <c r="B95" s="10" t="s">
        <v>164</v>
      </c>
      <c r="C95" s="21">
        <v>0</v>
      </c>
      <c r="D95" s="11"/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</row>
    <row r="96" spans="1:28" ht="15" customHeight="1" x14ac:dyDescent="0.2">
      <c r="A96" s="9" t="s">
        <v>165</v>
      </c>
      <c r="B96" s="10" t="s">
        <v>166</v>
      </c>
      <c r="C96" s="21">
        <v>0</v>
      </c>
      <c r="D96" s="11"/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</row>
    <row r="97" spans="1:28" ht="15" customHeight="1" x14ac:dyDescent="0.2">
      <c r="A97" s="9" t="s">
        <v>167</v>
      </c>
      <c r="B97" s="10" t="s">
        <v>168</v>
      </c>
      <c r="C97" s="21">
        <v>0</v>
      </c>
      <c r="D97" s="11"/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</row>
    <row r="98" spans="1:28" ht="15" customHeight="1" x14ac:dyDescent="0.2">
      <c r="A98" s="9" t="s">
        <v>169</v>
      </c>
      <c r="B98" s="10" t="s">
        <v>170</v>
      </c>
      <c r="C98" s="21">
        <v>0</v>
      </c>
      <c r="D98" s="11"/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</row>
    <row r="99" spans="1:28" ht="15" customHeight="1" x14ac:dyDescent="0.2">
      <c r="A99" s="9" t="s">
        <v>171</v>
      </c>
      <c r="B99" s="10" t="s">
        <v>172</v>
      </c>
      <c r="C99" s="21">
        <v>0</v>
      </c>
      <c r="D99" s="11"/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</row>
    <row r="100" spans="1:28" ht="15" customHeight="1" x14ac:dyDescent="0.2">
      <c r="A100" s="9" t="s">
        <v>173</v>
      </c>
      <c r="B100" s="10" t="s">
        <v>174</v>
      </c>
      <c r="C100" s="21">
        <v>0</v>
      </c>
      <c r="D100" s="11"/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</row>
    <row r="101" spans="1:28" ht="15" customHeight="1" x14ac:dyDescent="0.2">
      <c r="A101" s="9" t="s">
        <v>175</v>
      </c>
      <c r="B101" s="10" t="s">
        <v>161</v>
      </c>
      <c r="C101" s="21">
        <v>0</v>
      </c>
      <c r="D101" s="11"/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</row>
    <row r="102" spans="1:28" s="6" customFormat="1" ht="15" customHeight="1" x14ac:dyDescent="0.2">
      <c r="A102" s="7">
        <v>2.6</v>
      </c>
      <c r="B102" s="8" t="s">
        <v>176</v>
      </c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</row>
    <row r="103" spans="1:28" ht="15" customHeight="1" x14ac:dyDescent="0.2">
      <c r="A103" s="9" t="s">
        <v>177</v>
      </c>
      <c r="B103" s="10" t="s">
        <v>178</v>
      </c>
      <c r="C103" s="11">
        <f>SUM(C104:C106)</f>
        <v>340000</v>
      </c>
      <c r="D103" s="11"/>
      <c r="E103" s="21">
        <v>0</v>
      </c>
      <c r="F103" s="21">
        <v>0</v>
      </c>
      <c r="G103" s="21">
        <v>0</v>
      </c>
      <c r="H103" s="11">
        <f t="shared" ref="H103:N103" si="12">SUM(H104:H106)</f>
        <v>69942.720000000001</v>
      </c>
      <c r="I103" s="11">
        <f t="shared" si="12"/>
        <v>41807.07</v>
      </c>
      <c r="J103" s="21">
        <f t="shared" si="12"/>
        <v>0</v>
      </c>
      <c r="K103" s="21">
        <f t="shared" si="12"/>
        <v>0</v>
      </c>
      <c r="L103" s="21">
        <f t="shared" si="12"/>
        <v>0</v>
      </c>
      <c r="M103" s="21">
        <f t="shared" si="12"/>
        <v>0</v>
      </c>
      <c r="N103" s="21">
        <f t="shared" si="12"/>
        <v>0</v>
      </c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</row>
    <row r="104" spans="1:28" hidden="1" x14ac:dyDescent="0.2">
      <c r="A104" s="22" t="s">
        <v>179</v>
      </c>
      <c r="B104" s="22" t="s">
        <v>262</v>
      </c>
      <c r="C104" s="15">
        <v>150000</v>
      </c>
      <c r="D104" s="15"/>
      <c r="E104" s="21">
        <v>0</v>
      </c>
      <c r="F104" s="21">
        <v>0</v>
      </c>
      <c r="G104" s="21">
        <v>0</v>
      </c>
      <c r="H104" s="15">
        <v>69942.720000000001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</row>
    <row r="105" spans="1:28" hidden="1" x14ac:dyDescent="0.2">
      <c r="A105" s="22" t="s">
        <v>180</v>
      </c>
      <c r="B105" s="22" t="s">
        <v>263</v>
      </c>
      <c r="C105" s="15">
        <v>150000</v>
      </c>
      <c r="D105" s="15"/>
      <c r="E105" s="21">
        <v>0</v>
      </c>
      <c r="F105" s="21">
        <v>0</v>
      </c>
      <c r="G105" s="21">
        <v>0</v>
      </c>
      <c r="H105" s="21">
        <v>0</v>
      </c>
      <c r="I105" s="15">
        <v>41807.07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</row>
    <row r="106" spans="1:28" s="25" customFormat="1" hidden="1" x14ac:dyDescent="0.2">
      <c r="A106" s="22" t="s">
        <v>181</v>
      </c>
      <c r="B106" s="22" t="s">
        <v>264</v>
      </c>
      <c r="C106" s="15">
        <v>40000</v>
      </c>
      <c r="D106" s="15"/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15"/>
      <c r="K106" s="21">
        <v>0</v>
      </c>
      <c r="L106" s="21">
        <v>0</v>
      </c>
      <c r="M106" s="21">
        <v>0</v>
      </c>
      <c r="N106" s="21">
        <v>0</v>
      </c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</row>
    <row r="107" spans="1:28" ht="15" customHeight="1" x14ac:dyDescent="0.2">
      <c r="A107" s="9" t="s">
        <v>182</v>
      </c>
      <c r="B107" s="10" t="s">
        <v>183</v>
      </c>
      <c r="C107" s="21">
        <v>0</v>
      </c>
      <c r="D107" s="11"/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</row>
    <row r="108" spans="1:28" ht="15" customHeight="1" x14ac:dyDescent="0.2">
      <c r="A108" s="9" t="s">
        <v>184</v>
      </c>
      <c r="B108" s="10" t="s">
        <v>185</v>
      </c>
      <c r="C108" s="21">
        <v>0</v>
      </c>
      <c r="D108" s="11"/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</row>
    <row r="109" spans="1:28" ht="15" customHeight="1" x14ac:dyDescent="0.2">
      <c r="A109" s="9" t="s">
        <v>186</v>
      </c>
      <c r="B109" s="10" t="s">
        <v>187</v>
      </c>
      <c r="C109" s="21">
        <v>0</v>
      </c>
      <c r="D109" s="11"/>
      <c r="E109" s="21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</row>
    <row r="110" spans="1:28" ht="15" customHeight="1" x14ac:dyDescent="0.2">
      <c r="A110" s="9" t="s">
        <v>188</v>
      </c>
      <c r="B110" s="10" t="s">
        <v>189</v>
      </c>
      <c r="C110" s="21">
        <v>0</v>
      </c>
      <c r="D110" s="11"/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</row>
    <row r="111" spans="1:28" ht="15" customHeight="1" x14ac:dyDescent="0.2">
      <c r="A111" s="9" t="s">
        <v>190</v>
      </c>
      <c r="B111" s="10" t="s">
        <v>191</v>
      </c>
      <c r="C111" s="21">
        <v>0</v>
      </c>
      <c r="D111" s="11"/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</row>
    <row r="112" spans="1:28" ht="15" customHeight="1" x14ac:dyDescent="0.2">
      <c r="A112" s="9" t="s">
        <v>192</v>
      </c>
      <c r="B112" s="10" t="s">
        <v>193</v>
      </c>
      <c r="C112" s="21">
        <v>0</v>
      </c>
      <c r="D112" s="11"/>
      <c r="E112" s="21">
        <v>0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</row>
    <row r="113" spans="1:28" ht="15" customHeight="1" x14ac:dyDescent="0.2">
      <c r="A113" s="9" t="s">
        <v>194</v>
      </c>
      <c r="B113" s="10" t="s">
        <v>195</v>
      </c>
      <c r="C113" s="21">
        <v>0</v>
      </c>
      <c r="D113" s="11"/>
      <c r="E113" s="21">
        <v>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</row>
    <row r="114" spans="1:28" ht="15" customHeight="1" x14ac:dyDescent="0.2">
      <c r="A114" s="9" t="s">
        <v>196</v>
      </c>
      <c r="B114" s="10" t="s">
        <v>197</v>
      </c>
      <c r="C114" s="21">
        <v>0</v>
      </c>
      <c r="D114" s="11"/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</row>
    <row r="115" spans="1:28" s="6" customFormat="1" ht="15" customHeight="1" x14ac:dyDescent="0.2">
      <c r="A115" s="7">
        <v>2.7</v>
      </c>
      <c r="B115" s="8" t="s">
        <v>198</v>
      </c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</row>
    <row r="116" spans="1:28" ht="15" customHeight="1" x14ac:dyDescent="0.2">
      <c r="A116" s="9" t="s">
        <v>199</v>
      </c>
      <c r="B116" s="10" t="s">
        <v>200</v>
      </c>
      <c r="C116" s="21">
        <v>0</v>
      </c>
      <c r="D116" s="11"/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</row>
    <row r="117" spans="1:28" ht="15" customHeight="1" x14ac:dyDescent="0.2">
      <c r="A117" s="9" t="s">
        <v>201</v>
      </c>
      <c r="B117" s="10" t="s">
        <v>202</v>
      </c>
      <c r="C117" s="21">
        <v>0</v>
      </c>
      <c r="D117" s="11"/>
      <c r="E117" s="21">
        <v>0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</row>
    <row r="118" spans="1:28" ht="15" customHeight="1" x14ac:dyDescent="0.2">
      <c r="A118" s="9" t="s">
        <v>203</v>
      </c>
      <c r="B118" s="10" t="s">
        <v>204</v>
      </c>
      <c r="C118" s="21">
        <v>0</v>
      </c>
      <c r="D118" s="11"/>
      <c r="E118" s="21">
        <v>0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</row>
    <row r="119" spans="1:28" ht="27.75" customHeight="1" x14ac:dyDescent="0.2">
      <c r="A119" s="9" t="s">
        <v>205</v>
      </c>
      <c r="B119" s="24" t="s">
        <v>206</v>
      </c>
      <c r="C119" s="21">
        <v>0</v>
      </c>
      <c r="D119" s="11"/>
      <c r="E119" s="21">
        <v>0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</row>
    <row r="120" spans="1:28" s="6" customFormat="1" ht="15" customHeight="1" x14ac:dyDescent="0.2">
      <c r="A120" s="7">
        <v>2.8</v>
      </c>
      <c r="B120" s="8" t="s">
        <v>207</v>
      </c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</row>
    <row r="121" spans="1:28" ht="15" customHeight="1" x14ac:dyDescent="0.2">
      <c r="A121" s="9" t="s">
        <v>208</v>
      </c>
      <c r="B121" s="10" t="s">
        <v>209</v>
      </c>
      <c r="C121" s="21">
        <v>0</v>
      </c>
      <c r="D121" s="11"/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</row>
    <row r="122" spans="1:28" ht="15" customHeight="1" x14ac:dyDescent="0.2">
      <c r="A122" s="9" t="s">
        <v>210</v>
      </c>
      <c r="B122" s="10" t="s">
        <v>211</v>
      </c>
      <c r="C122" s="21">
        <v>0</v>
      </c>
      <c r="D122" s="11"/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</row>
    <row r="123" spans="1:28" ht="15" customHeight="1" x14ac:dyDescent="0.2">
      <c r="A123" s="9" t="s">
        <v>212</v>
      </c>
      <c r="B123" s="10" t="s">
        <v>213</v>
      </c>
      <c r="C123" s="21">
        <v>0</v>
      </c>
      <c r="D123" s="11"/>
      <c r="E123" s="21">
        <v>0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</row>
    <row r="124" spans="1:28" ht="15" customHeight="1" x14ac:dyDescent="0.2">
      <c r="A124" s="9" t="s">
        <v>214</v>
      </c>
      <c r="B124" s="24" t="s">
        <v>215</v>
      </c>
      <c r="C124" s="21">
        <v>0</v>
      </c>
      <c r="D124" s="11"/>
      <c r="E124" s="21">
        <v>0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</row>
    <row r="125" spans="1:28" ht="15" customHeight="1" x14ac:dyDescent="0.2">
      <c r="A125" s="9" t="s">
        <v>216</v>
      </c>
      <c r="B125" s="24" t="s">
        <v>217</v>
      </c>
      <c r="C125" s="21">
        <v>0</v>
      </c>
      <c r="D125" s="11"/>
      <c r="E125" s="21">
        <v>0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</row>
    <row r="126" spans="1:28" s="6" customFormat="1" ht="15" customHeight="1" x14ac:dyDescent="0.2">
      <c r="A126" s="7">
        <v>2.9</v>
      </c>
      <c r="B126" s="8" t="s">
        <v>218</v>
      </c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</row>
    <row r="127" spans="1:28" ht="15" customHeight="1" x14ac:dyDescent="0.2">
      <c r="A127" s="9" t="s">
        <v>219</v>
      </c>
      <c r="B127" s="10" t="s">
        <v>220</v>
      </c>
      <c r="C127" s="21">
        <v>0</v>
      </c>
      <c r="D127" s="11"/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</row>
    <row r="128" spans="1:28" ht="15" customHeight="1" x14ac:dyDescent="0.2">
      <c r="A128" s="9" t="s">
        <v>221</v>
      </c>
      <c r="B128" s="10" t="s">
        <v>222</v>
      </c>
      <c r="C128" s="21">
        <v>0</v>
      </c>
      <c r="D128" s="11"/>
      <c r="E128" s="21">
        <v>0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</row>
    <row r="129" spans="1:28" ht="15" customHeight="1" x14ac:dyDescent="0.2">
      <c r="A129" s="9" t="s">
        <v>223</v>
      </c>
      <c r="B129" s="10" t="s">
        <v>224</v>
      </c>
      <c r="C129" s="21">
        <v>0</v>
      </c>
      <c r="D129" s="11"/>
      <c r="E129" s="21">
        <v>0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</row>
    <row r="130" spans="1:28" ht="15" customHeight="1" x14ac:dyDescent="0.2">
      <c r="A130" s="9" t="s">
        <v>225</v>
      </c>
      <c r="B130" s="10" t="s">
        <v>226</v>
      </c>
      <c r="C130" s="21">
        <v>0</v>
      </c>
      <c r="D130" s="11"/>
      <c r="E130" s="21">
        <v>0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</row>
    <row r="131" spans="1:28" ht="18" customHeight="1" x14ac:dyDescent="0.2">
      <c r="A131" s="26"/>
      <c r="B131" s="27" t="s">
        <v>227</v>
      </c>
      <c r="C131" s="12">
        <f>C10+C18+C24+C26+C28+C33+C41+C43+C45+C46+C47+C49+C52+C55+C57+C59+C64+C68+C69+C71+C72+C75+C76+SUM(C85:C93)+SUM(C95:C101)+C103+SUM(C107:C114)+SUM(C116:C119)+SUM(C121:C125)+SUM(C127:C130)</f>
        <v>94739958</v>
      </c>
      <c r="D131" s="12"/>
      <c r="E131" s="12">
        <f>E10+E18+E24+E26+E28+E33+E41+E43+E45+E46+E47+E49+E52+E55+E57+E59+E64+E68+E69+E71+E72+E75+E76+SUM(E85:E93)+SUM(E95:E101)+E103+SUM(E107:E114)+SUM(E116:E119)+SUM(E121:E125)+SUM(E127:E130)</f>
        <v>5325732.43</v>
      </c>
      <c r="F131" s="12">
        <f>F10+F18+F24+F26+F28+F33+F41+F43+F45+F46+F47+F49+F52+F55+F57+F59+F64+F68+F69+F71+F72+F75+F76+SUM(F85:F93)+SUM(F95:F101)+F103+SUM(F107:F114)+SUM(F116:F119)+SUM(F121:F125)+SUM(F127:F130)</f>
        <v>6016041.6799999997</v>
      </c>
      <c r="G131" s="12">
        <f>G10+G18+G24+G26+G28+G33+G41+G43+G45+G46+G47+G49+G52+G55+G57+G59+G64+G68+G69+G71+G72+G75+G76+SUM(G85:G93)+SUM(G95:G101)+G103+SUM(G107:G114)+SUM(G116:G119)+SUM(G121:G125)+SUM(G127:G130)</f>
        <v>5968132.04</v>
      </c>
      <c r="H131" s="12">
        <f>H10+H18+H24+H26+H28+H33+H41+H43+H45+H46+H47+H49+H52+H55+H57+H59+H64+H68+H69+H71+H72+H75+H76+SUM(H85:H93)+SUM(H95:H101)+H103+SUM(H107:H114)+SUM(H116:H119)+SUM(H121:H125)+SUM(H127:H130)</f>
        <v>5772041.9199999999</v>
      </c>
      <c r="I131" s="12">
        <f>I10+I18+I24+I26+I28+I33+I41+I43+I45+I46+I47+I49+I52+I55+I57+I59+I64+I68+I69+I71+I72+I75+I76+SUM(I85)+SUM(I95:I101)+I103+SUM(I107:I114)+SUM(I116:I119)+SUM(I121:I125)+SUM(I127:I130)</f>
        <v>5860840.6800000006</v>
      </c>
      <c r="J131" s="12">
        <f>J10+J18+J24+J26+J28+J33+J41+J43+J45+J46+J47+J49+J52+J55+J57+J59+J64+J68+J69+J71+J72+J75+J76+SUM(J85)+SUM(J95:J101)+J103+SUM(J107:J114)+SUM(J116:J119)+SUM(J121:J125)+SUM(J127:J130)</f>
        <v>6538708.7999999998</v>
      </c>
      <c r="K131" s="12">
        <f>K10+K18+K24+K26+K28+K33+K41+K43+K45+K46+K47+K49+K52+K55+K57+K59+K64+K68+K69+K71+K72+K75+K76+SUM(K85)+SUM(K95:K101)+K103+SUM(K107:K114)+SUM(K116:K119)+SUM(K121:K125)+SUM(K127:K130)</f>
        <v>6437936.7300000004</v>
      </c>
      <c r="L131" s="12">
        <f>L10+L18+L24+L26+L28+L33+L41+L43+L45+L46+L47+L49+L52+L55+L57+L59+L64+L68+L69+L71+L72+L75+L76+SUM(L85)+SUM(L95:L101)+L103+SUM(L107:L114)+SUM(L116:L119)+SUM(L121:L125)+SUM(L127:L130)</f>
        <v>5861784.3300000001</v>
      </c>
      <c r="M131" s="12">
        <f>M10+M18+M24+M26+M28+M33+M41+M43+M45+M46+M47+M49+M52+M55+M57+M59+M64+M68+M69+M71+M72+M75+M76+SUM(M85)+SUM(M95:M101)+M103+SUM(M107:M114)+SUM(M116:M119)+SUM(M121:M125)+SUM(M127:M130)+M70</f>
        <v>7169233.1200000001</v>
      </c>
      <c r="N131" s="12">
        <f>N10+N18+N24+N26+N28+N33+N41+N43+N45+N46+N47+N49+N52+N55+N57+N59+N64+N68+N69+N71+N72+N75+N76+SUM(N85)+SUM(N95:N101)+N103+SUM(N107:N114)+SUM(N116:N119)+SUM(N121:N125)+SUM(N127:N130)+N70</f>
        <v>5946653.3800000008</v>
      </c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</row>
    <row r="132" spans="1:28" s="6" customFormat="1" ht="15" customHeight="1" x14ac:dyDescent="0.2">
      <c r="A132" s="7">
        <v>4</v>
      </c>
      <c r="B132" s="8" t="s">
        <v>228</v>
      </c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</row>
    <row r="133" spans="1:28" ht="15" customHeight="1" x14ac:dyDescent="0.2">
      <c r="A133" s="28">
        <v>4.0999999999999996</v>
      </c>
      <c r="B133" s="10" t="s">
        <v>229</v>
      </c>
      <c r="C133" s="21">
        <v>0</v>
      </c>
      <c r="D133" s="11"/>
      <c r="E133" s="21">
        <v>0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</row>
    <row r="134" spans="1:28" ht="15" customHeight="1" x14ac:dyDescent="0.2">
      <c r="A134" s="28" t="s">
        <v>230</v>
      </c>
      <c r="B134" s="10" t="s">
        <v>231</v>
      </c>
      <c r="C134" s="21">
        <v>0</v>
      </c>
      <c r="D134" s="11"/>
      <c r="E134" s="21">
        <v>0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</row>
    <row r="135" spans="1:28" ht="15" customHeight="1" x14ac:dyDescent="0.2">
      <c r="A135" s="28" t="s">
        <v>232</v>
      </c>
      <c r="B135" s="10" t="s">
        <v>233</v>
      </c>
      <c r="C135" s="21">
        <v>0</v>
      </c>
      <c r="D135" s="11"/>
      <c r="E135" s="21">
        <v>0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</row>
    <row r="136" spans="1:28" ht="15" customHeight="1" x14ac:dyDescent="0.2">
      <c r="A136" s="28">
        <v>4.2</v>
      </c>
      <c r="B136" s="10" t="s">
        <v>234</v>
      </c>
      <c r="C136" s="21">
        <v>0</v>
      </c>
      <c r="D136" s="11"/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</row>
    <row r="137" spans="1:28" ht="15" customHeight="1" x14ac:dyDescent="0.2">
      <c r="A137" s="28" t="s">
        <v>235</v>
      </c>
      <c r="B137" s="10" t="s">
        <v>236</v>
      </c>
      <c r="C137" s="21">
        <v>0</v>
      </c>
      <c r="D137" s="11"/>
      <c r="E137" s="21"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</row>
    <row r="138" spans="1:28" ht="15" customHeight="1" x14ac:dyDescent="0.2">
      <c r="A138" s="28" t="s">
        <v>237</v>
      </c>
      <c r="B138" s="10" t="s">
        <v>238</v>
      </c>
      <c r="C138" s="21">
        <v>0</v>
      </c>
      <c r="D138" s="11"/>
      <c r="E138" s="21"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</row>
    <row r="139" spans="1:28" ht="15" customHeight="1" x14ac:dyDescent="0.2">
      <c r="A139" s="28">
        <v>4.3</v>
      </c>
      <c r="B139" s="10" t="s">
        <v>239</v>
      </c>
      <c r="C139" s="21">
        <v>0</v>
      </c>
      <c r="D139" s="11"/>
      <c r="E139" s="21">
        <v>0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</row>
    <row r="140" spans="1:28" ht="15" customHeight="1" x14ac:dyDescent="0.2">
      <c r="A140" s="28" t="s">
        <v>240</v>
      </c>
      <c r="B140" s="10" t="s">
        <v>241</v>
      </c>
      <c r="C140" s="21">
        <v>0</v>
      </c>
      <c r="D140" s="11"/>
      <c r="E140" s="21">
        <v>0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</row>
    <row r="141" spans="1:28" ht="18" customHeight="1" x14ac:dyDescent="0.2">
      <c r="A141" s="26"/>
      <c r="B141" s="27" t="s">
        <v>242</v>
      </c>
      <c r="C141" s="12">
        <f>SUM(C133:C140)</f>
        <v>0</v>
      </c>
      <c r="D141" s="12"/>
      <c r="E141" s="12">
        <f t="shared" ref="E141:N141" si="13">SUM(E133:E140)</f>
        <v>0</v>
      </c>
      <c r="F141" s="12">
        <f t="shared" si="13"/>
        <v>0</v>
      </c>
      <c r="G141" s="12">
        <f t="shared" si="13"/>
        <v>0</v>
      </c>
      <c r="H141" s="12">
        <f t="shared" si="13"/>
        <v>0</v>
      </c>
      <c r="I141" s="12">
        <f t="shared" si="13"/>
        <v>0</v>
      </c>
      <c r="J141" s="12">
        <f t="shared" si="13"/>
        <v>0</v>
      </c>
      <c r="K141" s="12">
        <f t="shared" si="13"/>
        <v>0</v>
      </c>
      <c r="L141" s="12">
        <f t="shared" si="13"/>
        <v>0</v>
      </c>
      <c r="M141" s="12">
        <f t="shared" si="13"/>
        <v>0</v>
      </c>
      <c r="N141" s="12">
        <f t="shared" si="13"/>
        <v>0</v>
      </c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</row>
    <row r="142" spans="1:28" ht="17.25" customHeight="1" x14ac:dyDescent="0.2">
      <c r="A142" s="44"/>
      <c r="B142" s="44"/>
      <c r="I142" s="29"/>
      <c r="J142" s="29"/>
      <c r="K142" s="29"/>
      <c r="L142" s="29"/>
      <c r="M142" s="29"/>
      <c r="N142" s="29"/>
    </row>
    <row r="143" spans="1:28" ht="18" customHeight="1" x14ac:dyDescent="0.2">
      <c r="A143" s="26"/>
      <c r="B143" s="27" t="s">
        <v>243</v>
      </c>
      <c r="C143" s="12">
        <f>C131+C141</f>
        <v>94739958</v>
      </c>
      <c r="D143" s="12"/>
      <c r="E143" s="12">
        <f t="shared" ref="E143:K143" si="14">E131+E141</f>
        <v>5325732.43</v>
      </c>
      <c r="F143" s="12">
        <f t="shared" si="14"/>
        <v>6016041.6799999997</v>
      </c>
      <c r="G143" s="12">
        <f t="shared" si="14"/>
        <v>5968132.04</v>
      </c>
      <c r="H143" s="12">
        <f t="shared" si="14"/>
        <v>5772041.9199999999</v>
      </c>
      <c r="I143" s="12">
        <f t="shared" si="14"/>
        <v>5860840.6800000006</v>
      </c>
      <c r="J143" s="12">
        <f t="shared" si="14"/>
        <v>6538708.7999999998</v>
      </c>
      <c r="K143" s="12">
        <f t="shared" si="14"/>
        <v>6437936.7300000004</v>
      </c>
      <c r="L143" s="12">
        <f>L131+L141</f>
        <v>5861784.3300000001</v>
      </c>
      <c r="M143" s="12">
        <f>M131+M141</f>
        <v>7169233.1200000001</v>
      </c>
      <c r="N143" s="12">
        <f>N131+N141</f>
        <v>5946653.3800000008</v>
      </c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</row>
    <row r="144" spans="1:28" s="30" customForma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x14ac:dyDescent="0.2">
      <c r="A145" s="45" t="s">
        <v>244</v>
      </c>
      <c r="B145" s="45"/>
      <c r="C145" s="45"/>
      <c r="D145" s="45"/>
    </row>
    <row r="146" spans="1:28" s="30" customForma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3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34.15" customHeight="1" x14ac:dyDescent="0.2">
      <c r="A147" s="44"/>
      <c r="B147" s="44"/>
      <c r="K147" s="31"/>
      <c r="M147" s="31"/>
      <c r="N147" s="31"/>
    </row>
    <row r="148" spans="1:28" s="13" customFormat="1" x14ac:dyDescent="0.2">
      <c r="A148" s="41" t="s">
        <v>245</v>
      </c>
      <c r="B148" s="4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x14ac:dyDescent="0.2">
      <c r="A149" s="41" t="s">
        <v>246</v>
      </c>
      <c r="B149" s="41"/>
    </row>
    <row r="150" spans="1:28" s="13" customFormat="1" x14ac:dyDescent="0.2">
      <c r="A150" s="41" t="s">
        <v>247</v>
      </c>
      <c r="B150" s="4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4" spans="1:28" s="13" customForma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6" spans="1:28" s="6" customForma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s="6" customForma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62" spans="1:28" s="13" customForma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s="6" customForma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s="13" customForma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s="6" customForma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s="6" customForma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73" spans="1:28" s="13" customForma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s="6" customForma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s="6" customForma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s="13" customForma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s="32" customForma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s="32" customForma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s="19" customForma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s="33" customForma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s="6" customForma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s="33" customForma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s="6" customForma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7" spans="1:28" s="13" customForma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93" spans="1:28" s="13" customForma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s="6" customForma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s="13" customForma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s="6" customForma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s="6" customForma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s="13" customForma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205" spans="1:28" s="25" customForma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s="13" customForma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s="6" customForma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12" spans="1:28" s="13" customForma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</sheetData>
  <mergeCells count="13">
    <mergeCell ref="A7:B7"/>
    <mergeCell ref="A2:N2"/>
    <mergeCell ref="A3:N3"/>
    <mergeCell ref="A4:N4"/>
    <mergeCell ref="A5:N5"/>
    <mergeCell ref="A6:N6"/>
    <mergeCell ref="A150:B150"/>
    <mergeCell ref="A8:B8"/>
    <mergeCell ref="A142:B142"/>
    <mergeCell ref="A145:D145"/>
    <mergeCell ref="A147:B147"/>
    <mergeCell ref="A148:B148"/>
    <mergeCell ref="A149:B149"/>
  </mergeCells>
  <printOptions horizontalCentered="1"/>
  <pageMargins left="0.5" right="0.5" top="1.75" bottom="0.55000000000000004" header="0.12" footer="0.11"/>
  <pageSetup paperSize="5" scale="89" orientation="landscape" r:id="rId1"/>
  <headerFooter>
    <oddHeader xml:space="preserve">&amp;C&amp;G
</oddHeader>
    <oddFooter>&amp;R&amp;"Gotham,Medium"&amp;9&amp;P / &amp;N</oddFooter>
  </headerFooter>
  <rowBreaks count="1" manualBreakCount="1">
    <brk id="128" max="13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212"/>
  <sheetViews>
    <sheetView showGridLines="0" view="pageBreakPreview" topLeftCell="A94" zoomScale="91" zoomScaleNormal="100" zoomScaleSheetLayoutView="91" workbookViewId="0">
      <selection activeCell="A104" sqref="A104:XFD106"/>
    </sheetView>
  </sheetViews>
  <sheetFormatPr baseColWidth="10" defaultColWidth="11.5703125" defaultRowHeight="12.75" x14ac:dyDescent="0.2"/>
  <cols>
    <col min="1" max="1" width="5.5703125" style="1" customWidth="1"/>
    <col min="2" max="2" width="55.85546875" style="1" customWidth="1"/>
    <col min="3" max="3" width="13.28515625" style="1" customWidth="1"/>
    <col min="4" max="4" width="13.28515625" style="1" hidden="1" customWidth="1"/>
    <col min="5" max="8" width="11.28515625" style="1" bestFit="1" customWidth="1"/>
    <col min="9" max="14" width="11.28515625" style="1" customWidth="1"/>
    <col min="15" max="15" width="12.28515625" style="1" customWidth="1"/>
    <col min="16" max="16384" width="11.5703125" style="1"/>
  </cols>
  <sheetData>
    <row r="2" spans="1:28" ht="13.9" customHeight="1" x14ac:dyDescent="0.2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28" x14ac:dyDescent="0.2">
      <c r="A3" s="47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28" x14ac:dyDescent="0.2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28" x14ac:dyDescent="0.2">
      <c r="A5" s="47" t="s">
        <v>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28" ht="13.9" customHeight="1" x14ac:dyDescent="0.2">
      <c r="A6" s="47" t="s">
        <v>4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28" x14ac:dyDescent="0.2">
      <c r="A7" s="46"/>
      <c r="B7" s="46"/>
      <c r="C7" s="39"/>
      <c r="D7" s="39"/>
      <c r="E7" s="39"/>
      <c r="F7" s="39"/>
      <c r="G7" s="3"/>
      <c r="H7" s="3"/>
      <c r="I7" s="3"/>
      <c r="J7" s="3"/>
      <c r="K7" s="3"/>
      <c r="L7" s="3"/>
      <c r="M7" s="3"/>
      <c r="N7" s="3"/>
      <c r="O7" s="3"/>
    </row>
    <row r="8" spans="1:28" s="6" customFormat="1" ht="25.5" x14ac:dyDescent="0.2">
      <c r="A8" s="42" t="s">
        <v>5</v>
      </c>
      <c r="B8" s="43"/>
      <c r="C8" s="4" t="s">
        <v>6</v>
      </c>
      <c r="D8" s="4" t="s">
        <v>7</v>
      </c>
      <c r="E8" s="5" t="s">
        <v>8</v>
      </c>
      <c r="F8" s="5" t="s">
        <v>9</v>
      </c>
      <c r="G8" s="5" t="s">
        <v>10</v>
      </c>
      <c r="H8" s="5" t="s">
        <v>11</v>
      </c>
      <c r="I8" s="5" t="s">
        <v>12</v>
      </c>
      <c r="J8" s="5" t="s">
        <v>13</v>
      </c>
      <c r="K8" s="5" t="s">
        <v>14</v>
      </c>
      <c r="L8" s="5" t="s">
        <v>15</v>
      </c>
      <c r="M8" s="5" t="s">
        <v>265</v>
      </c>
      <c r="N8" s="5" t="s">
        <v>270</v>
      </c>
      <c r="O8" s="5" t="s">
        <v>273</v>
      </c>
    </row>
    <row r="9" spans="1:28" s="6" customFormat="1" ht="15" customHeight="1" x14ac:dyDescent="0.2">
      <c r="A9" s="7">
        <v>2.1</v>
      </c>
      <c r="B9" s="8" t="s">
        <v>16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28" ht="15" customHeight="1" x14ac:dyDescent="0.2">
      <c r="A10" s="9" t="s">
        <v>17</v>
      </c>
      <c r="B10" s="10" t="s">
        <v>18</v>
      </c>
      <c r="C10" s="11">
        <f>SUM(C11:C17)</f>
        <v>46914727</v>
      </c>
      <c r="D10" s="11"/>
      <c r="E10" s="11">
        <f t="shared" ref="E10:O10" si="0">SUM(E11:E17)</f>
        <v>3653450</v>
      </c>
      <c r="F10" s="11">
        <f t="shared" si="0"/>
        <v>3698100</v>
      </c>
      <c r="G10" s="11">
        <f t="shared" si="0"/>
        <v>3779100</v>
      </c>
      <c r="H10" s="11">
        <f t="shared" si="0"/>
        <v>3767100</v>
      </c>
      <c r="I10" s="11">
        <f t="shared" si="0"/>
        <v>3715100</v>
      </c>
      <c r="J10" s="11">
        <f t="shared" si="0"/>
        <v>3683600</v>
      </c>
      <c r="K10" s="11">
        <f t="shared" si="0"/>
        <v>4368456.4800000004</v>
      </c>
      <c r="L10" s="11">
        <f>SUM(L11:L17)</f>
        <v>3805600</v>
      </c>
      <c r="M10" s="11">
        <f t="shared" si="0"/>
        <v>4414399.05</v>
      </c>
      <c r="N10" s="11">
        <f t="shared" si="0"/>
        <v>3805600</v>
      </c>
      <c r="O10" s="11">
        <f t="shared" si="0"/>
        <v>8102604.1699999999</v>
      </c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</row>
    <row r="11" spans="1:28" s="6" customFormat="1" hidden="1" x14ac:dyDescent="0.2">
      <c r="A11" s="10" t="s">
        <v>19</v>
      </c>
      <c r="B11" s="10" t="s">
        <v>20</v>
      </c>
      <c r="C11" s="14">
        <v>34265760</v>
      </c>
      <c r="D11" s="15"/>
      <c r="E11" s="15">
        <v>2558450</v>
      </c>
      <c r="F11" s="15">
        <v>2603100</v>
      </c>
      <c r="G11" s="15">
        <v>2619100</v>
      </c>
      <c r="H11" s="15">
        <v>2597100</v>
      </c>
      <c r="I11" s="15">
        <v>2475100</v>
      </c>
      <c r="J11" s="15">
        <v>2443600</v>
      </c>
      <c r="K11" s="15">
        <v>2515600</v>
      </c>
      <c r="L11" s="15">
        <v>2555600</v>
      </c>
      <c r="M11" s="15">
        <v>2555600</v>
      </c>
      <c r="N11" s="15">
        <v>2555600</v>
      </c>
      <c r="O11" s="15">
        <v>2570600</v>
      </c>
    </row>
    <row r="12" spans="1:28" hidden="1" x14ac:dyDescent="0.2">
      <c r="A12" s="10" t="s">
        <v>21</v>
      </c>
      <c r="B12" s="10" t="s">
        <v>22</v>
      </c>
      <c r="C12" s="14">
        <v>7088284</v>
      </c>
      <c r="D12" s="15"/>
      <c r="E12" s="15">
        <v>1095000</v>
      </c>
      <c r="F12" s="15">
        <v>1095000</v>
      </c>
      <c r="G12" s="15">
        <v>1160000</v>
      </c>
      <c r="H12" s="15">
        <v>1170000</v>
      </c>
      <c r="I12" s="15">
        <v>1240000</v>
      </c>
      <c r="J12" s="15">
        <v>1240000</v>
      </c>
      <c r="K12" s="15">
        <v>1250000</v>
      </c>
      <c r="L12" s="15">
        <v>1250000</v>
      </c>
      <c r="M12" s="15">
        <v>1250000</v>
      </c>
      <c r="N12" s="15">
        <v>1250000</v>
      </c>
      <c r="O12" s="15">
        <v>1215000</v>
      </c>
    </row>
    <row r="13" spans="1:28" hidden="1" x14ac:dyDescent="0.2">
      <c r="A13" s="10" t="s">
        <v>23</v>
      </c>
      <c r="B13" s="10" t="s">
        <v>24</v>
      </c>
      <c r="C13" s="14">
        <v>1000</v>
      </c>
      <c r="D13" s="15"/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</row>
    <row r="14" spans="1:28" s="19" customFormat="1" hidden="1" x14ac:dyDescent="0.2">
      <c r="A14" s="16" t="s">
        <v>25</v>
      </c>
      <c r="B14" s="16" t="s">
        <v>26</v>
      </c>
      <c r="C14" s="17">
        <v>5555683</v>
      </c>
      <c r="D14" s="18"/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4317004.17</v>
      </c>
    </row>
    <row r="15" spans="1:28" hidden="1" x14ac:dyDescent="0.2">
      <c r="A15" s="10" t="s">
        <v>27</v>
      </c>
      <c r="B15" s="10" t="s">
        <v>28</v>
      </c>
      <c r="C15" s="14">
        <v>2000</v>
      </c>
      <c r="D15" s="15"/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15">
        <v>182856.48</v>
      </c>
      <c r="L15" s="35">
        <v>0</v>
      </c>
      <c r="M15" s="35">
        <v>0</v>
      </c>
      <c r="N15" s="35">
        <v>0</v>
      </c>
      <c r="O15" s="35">
        <v>0</v>
      </c>
    </row>
    <row r="16" spans="1:28" hidden="1" x14ac:dyDescent="0.2">
      <c r="A16" s="10" t="s">
        <v>29</v>
      </c>
      <c r="B16" s="10" t="s">
        <v>30</v>
      </c>
      <c r="C16" s="14">
        <v>1000</v>
      </c>
      <c r="D16" s="15"/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15">
        <v>420000</v>
      </c>
      <c r="L16" s="35">
        <v>0</v>
      </c>
      <c r="M16" s="35">
        <v>577650</v>
      </c>
      <c r="N16" s="35">
        <v>0</v>
      </c>
      <c r="O16" s="35">
        <v>0</v>
      </c>
    </row>
    <row r="17" spans="1:28" hidden="1" x14ac:dyDescent="0.2">
      <c r="A17" s="10" t="s">
        <v>31</v>
      </c>
      <c r="B17" s="10" t="s">
        <v>32</v>
      </c>
      <c r="C17" s="14">
        <v>1000</v>
      </c>
      <c r="D17" s="15"/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31149.05</v>
      </c>
      <c r="N17" s="35">
        <v>0</v>
      </c>
      <c r="O17" s="35">
        <v>0</v>
      </c>
    </row>
    <row r="18" spans="1:28" ht="15" customHeight="1" x14ac:dyDescent="0.2">
      <c r="A18" s="9" t="s">
        <v>33</v>
      </c>
      <c r="B18" s="10" t="s">
        <v>34</v>
      </c>
      <c r="C18" s="11">
        <f>SUM(C19:C23)</f>
        <v>31705520</v>
      </c>
      <c r="D18" s="11"/>
      <c r="E18" s="11">
        <f t="shared" ref="E18:O18" si="1">SUM(E19:E23)</f>
        <v>1041500</v>
      </c>
      <c r="F18" s="11">
        <f t="shared" si="1"/>
        <v>1071500</v>
      </c>
      <c r="G18" s="11">
        <f t="shared" si="1"/>
        <v>1091000</v>
      </c>
      <c r="H18" s="11">
        <f t="shared" si="1"/>
        <v>1116500</v>
      </c>
      <c r="I18" s="11">
        <f t="shared" si="1"/>
        <v>589000</v>
      </c>
      <c r="J18" s="11">
        <f t="shared" si="1"/>
        <v>1670500</v>
      </c>
      <c r="K18" s="11">
        <f t="shared" si="1"/>
        <v>1132500</v>
      </c>
      <c r="L18" s="11">
        <f>SUM(L19:L23)</f>
        <v>1125000</v>
      </c>
      <c r="M18" s="11">
        <f t="shared" si="1"/>
        <v>1144500</v>
      </c>
      <c r="N18" s="11">
        <f t="shared" si="1"/>
        <v>1144500</v>
      </c>
      <c r="O18" s="11">
        <f t="shared" si="1"/>
        <v>1131000</v>
      </c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</row>
    <row r="19" spans="1:28" s="13" customFormat="1" hidden="1" x14ac:dyDescent="0.2">
      <c r="A19" s="10" t="s">
        <v>35</v>
      </c>
      <c r="B19" s="10" t="s">
        <v>36</v>
      </c>
      <c r="C19" s="14">
        <v>4505520</v>
      </c>
      <c r="D19" s="15"/>
      <c r="E19" s="15">
        <v>491500</v>
      </c>
      <c r="F19" s="15">
        <v>509500</v>
      </c>
      <c r="G19" s="15">
        <v>514000</v>
      </c>
      <c r="H19" s="15">
        <v>527500</v>
      </c>
      <c r="I19" s="35">
        <v>0</v>
      </c>
      <c r="J19" s="15">
        <v>1088500</v>
      </c>
      <c r="K19" s="15">
        <v>550500</v>
      </c>
      <c r="L19" s="15">
        <v>546000</v>
      </c>
      <c r="M19" s="35">
        <v>559500</v>
      </c>
      <c r="N19" s="35">
        <v>559500</v>
      </c>
      <c r="O19" s="35">
        <v>546000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idden="1" x14ac:dyDescent="0.2">
      <c r="A20" s="16" t="s">
        <v>37</v>
      </c>
      <c r="B20" s="16" t="s">
        <v>38</v>
      </c>
      <c r="C20" s="35">
        <v>0</v>
      </c>
      <c r="D20" s="15"/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28" s="13" customFormat="1" hidden="1" x14ac:dyDescent="0.2">
      <c r="A21" s="16" t="s">
        <v>39</v>
      </c>
      <c r="B21" s="16" t="s">
        <v>40</v>
      </c>
      <c r="C21" s="35">
        <v>0</v>
      </c>
      <c r="D21" s="15"/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28" hidden="1" x14ac:dyDescent="0.2">
      <c r="A22" s="10" t="s">
        <v>41</v>
      </c>
      <c r="B22" s="10" t="s">
        <v>42</v>
      </c>
      <c r="C22" s="14">
        <v>27200000</v>
      </c>
      <c r="D22" s="15"/>
      <c r="E22" s="15">
        <v>550000</v>
      </c>
      <c r="F22" s="15">
        <v>562000</v>
      </c>
      <c r="G22" s="15">
        <v>577000</v>
      </c>
      <c r="H22" s="15">
        <v>589000</v>
      </c>
      <c r="I22" s="15">
        <v>589000</v>
      </c>
      <c r="J22" s="15">
        <v>582000</v>
      </c>
      <c r="K22" s="15">
        <v>582000</v>
      </c>
      <c r="L22" s="15">
        <v>579000</v>
      </c>
      <c r="M22" s="15">
        <v>585000</v>
      </c>
      <c r="N22" s="15">
        <v>585000</v>
      </c>
      <c r="O22" s="15">
        <v>585000</v>
      </c>
    </row>
    <row r="23" spans="1:28" s="20" customFormat="1" hidden="1" x14ac:dyDescent="0.2">
      <c r="A23" s="16" t="s">
        <v>43</v>
      </c>
      <c r="B23" s="16" t="s">
        <v>44</v>
      </c>
      <c r="C23" s="35">
        <v>0</v>
      </c>
      <c r="D23" s="15"/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</row>
    <row r="24" spans="1:28" ht="15" customHeight="1" x14ac:dyDescent="0.2">
      <c r="A24" s="9" t="s">
        <v>45</v>
      </c>
      <c r="B24" s="10" t="s">
        <v>46</v>
      </c>
      <c r="C24" s="11">
        <f>+C25</f>
        <v>360000</v>
      </c>
      <c r="D24" s="21"/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35">
        <v>0</v>
      </c>
      <c r="N24" s="35">
        <v>0</v>
      </c>
      <c r="O24" s="35">
        <v>0</v>
      </c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</row>
    <row r="25" spans="1:28" hidden="1" x14ac:dyDescent="0.2">
      <c r="A25" s="10" t="s">
        <v>47</v>
      </c>
      <c r="B25" s="10" t="s">
        <v>48</v>
      </c>
      <c r="C25" s="14">
        <v>360000</v>
      </c>
      <c r="D25" s="15"/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</row>
    <row r="26" spans="1:28" hidden="1" x14ac:dyDescent="0.2">
      <c r="A26" s="9" t="s">
        <v>49</v>
      </c>
      <c r="B26" s="10" t="s">
        <v>50</v>
      </c>
      <c r="C26" s="35">
        <v>0</v>
      </c>
      <c r="D26" s="36"/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</row>
    <row r="27" spans="1:28" s="19" customFormat="1" hidden="1" x14ac:dyDescent="0.2">
      <c r="A27" s="16" t="s">
        <v>51</v>
      </c>
      <c r="B27" s="16" t="s">
        <v>52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</row>
    <row r="28" spans="1:28" ht="15" customHeight="1" x14ac:dyDescent="0.2">
      <c r="A28" s="9" t="s">
        <v>53</v>
      </c>
      <c r="B28" s="10" t="s">
        <v>54</v>
      </c>
      <c r="C28" s="11">
        <f>SUM(C29:C31)</f>
        <v>6108026</v>
      </c>
      <c r="D28" s="11"/>
      <c r="E28" s="11">
        <f t="shared" ref="E28:O28" si="2">SUM(E29:E31)</f>
        <v>544524.80000000005</v>
      </c>
      <c r="F28" s="11">
        <f t="shared" si="2"/>
        <v>551374.1</v>
      </c>
      <c r="G28" s="11">
        <f t="shared" si="2"/>
        <v>563799.5</v>
      </c>
      <c r="H28" s="11">
        <f t="shared" si="2"/>
        <v>561958.69999999995</v>
      </c>
      <c r="I28" s="11">
        <f t="shared" si="2"/>
        <v>555629.89999999991</v>
      </c>
      <c r="J28" s="11">
        <f t="shared" si="2"/>
        <v>550797.80000000005</v>
      </c>
      <c r="K28" s="11">
        <f t="shared" si="2"/>
        <v>563249.27</v>
      </c>
      <c r="L28" s="11">
        <f>SUM(L29:L31)</f>
        <v>572764.96000000008</v>
      </c>
      <c r="M28" s="11">
        <f t="shared" si="2"/>
        <v>572764.96000000008</v>
      </c>
      <c r="N28" s="11">
        <f t="shared" si="2"/>
        <v>572764.96000000008</v>
      </c>
      <c r="O28" s="11">
        <f t="shared" si="2"/>
        <v>569696.96000000008</v>
      </c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</row>
    <row r="29" spans="1:28" s="6" customFormat="1" hidden="1" x14ac:dyDescent="0.2">
      <c r="A29" s="22" t="s">
        <v>55</v>
      </c>
      <c r="B29" s="22" t="s">
        <v>56</v>
      </c>
      <c r="C29" s="15">
        <v>2806423</v>
      </c>
      <c r="D29" s="15"/>
      <c r="E29" s="15">
        <v>251559.6</v>
      </c>
      <c r="F29" s="15">
        <v>254725.28</v>
      </c>
      <c r="G29" s="15">
        <v>260468.18</v>
      </c>
      <c r="H29" s="15">
        <v>259617.38</v>
      </c>
      <c r="I29" s="15">
        <v>257348.58</v>
      </c>
      <c r="J29" s="15">
        <v>255115.23</v>
      </c>
      <c r="K29" s="15">
        <v>260929.03</v>
      </c>
      <c r="L29" s="15">
        <v>265633.95</v>
      </c>
      <c r="M29" s="35">
        <v>265633.95</v>
      </c>
      <c r="N29" s="35">
        <v>265633.95</v>
      </c>
      <c r="O29" s="35">
        <v>264215.95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s="6" customFormat="1" hidden="1" x14ac:dyDescent="0.2">
      <c r="A30" s="22" t="s">
        <v>57</v>
      </c>
      <c r="B30" s="22" t="s">
        <v>58</v>
      </c>
      <c r="C30" s="15">
        <v>2865911</v>
      </c>
      <c r="D30" s="15"/>
      <c r="E30" s="15">
        <v>259394.95</v>
      </c>
      <c r="F30" s="15">
        <v>262565.09999999998</v>
      </c>
      <c r="G30" s="15">
        <v>268316.09999999998</v>
      </c>
      <c r="H30" s="15">
        <v>267464.09999999998</v>
      </c>
      <c r="I30" s="15">
        <v>263772.09999999998</v>
      </c>
      <c r="J30" s="15">
        <v>261535.6</v>
      </c>
      <c r="K30" s="15">
        <v>267357.59999999998</v>
      </c>
      <c r="L30" s="15">
        <v>270197.59999999998</v>
      </c>
      <c r="M30" s="35">
        <v>270197.59999999998</v>
      </c>
      <c r="N30" s="35">
        <v>270197.59999999998</v>
      </c>
      <c r="O30" s="35">
        <v>268777.59999999998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idden="1" x14ac:dyDescent="0.2">
      <c r="A31" s="22" t="s">
        <v>59</v>
      </c>
      <c r="B31" s="22" t="s">
        <v>60</v>
      </c>
      <c r="C31" s="15">
        <v>435692</v>
      </c>
      <c r="D31" s="15"/>
      <c r="E31" s="15">
        <v>33570.25</v>
      </c>
      <c r="F31" s="15">
        <v>34083.72</v>
      </c>
      <c r="G31" s="15">
        <v>35015.22</v>
      </c>
      <c r="H31" s="15">
        <v>34877.22</v>
      </c>
      <c r="I31" s="15">
        <v>34509.22</v>
      </c>
      <c r="J31" s="15">
        <v>34146.97</v>
      </c>
      <c r="K31" s="15">
        <v>34962.639999999999</v>
      </c>
      <c r="L31" s="15">
        <v>36933.410000000003</v>
      </c>
      <c r="M31" s="35">
        <v>36933.410000000003</v>
      </c>
      <c r="N31" s="35">
        <v>36933.410000000003</v>
      </c>
      <c r="O31" s="35">
        <v>36703.410000000003</v>
      </c>
    </row>
    <row r="32" spans="1:28" s="6" customFormat="1" ht="15" customHeight="1" x14ac:dyDescent="0.2">
      <c r="A32" s="7">
        <v>2.2000000000000002</v>
      </c>
      <c r="B32" s="8" t="s">
        <v>61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28" ht="15" customHeight="1" x14ac:dyDescent="0.2">
      <c r="A33" s="9" t="s">
        <v>62</v>
      </c>
      <c r="B33" s="10" t="s">
        <v>63</v>
      </c>
      <c r="C33" s="11">
        <f>SUM(C34:C40)</f>
        <v>1739799</v>
      </c>
      <c r="D33" s="11"/>
      <c r="E33" s="11">
        <f>SUM(E34:E40)</f>
        <v>86257.63</v>
      </c>
      <c r="F33" s="11">
        <f t="shared" ref="F33:H33" si="3">SUM(F34:F40)</f>
        <v>73067.58</v>
      </c>
      <c r="G33" s="11">
        <f t="shared" si="3"/>
        <v>136792.54</v>
      </c>
      <c r="H33" s="11">
        <f t="shared" si="3"/>
        <v>103590.6</v>
      </c>
      <c r="I33" s="11">
        <f>SUM(I34:I42)</f>
        <v>142222.33000000002</v>
      </c>
      <c r="J33" s="11">
        <f>SUM(J34:J42)</f>
        <v>106671.29000000001</v>
      </c>
      <c r="K33" s="11">
        <f>SUM(K34:K42)</f>
        <v>106090.98000000001</v>
      </c>
      <c r="L33" s="11">
        <f>SUM(L34:L40)</f>
        <v>41089.370000000003</v>
      </c>
      <c r="M33" s="11">
        <f>SUM(M34:M40)</f>
        <v>179789.81</v>
      </c>
      <c r="N33" s="11">
        <f>SUM(N34:N40)</f>
        <v>66079.7</v>
      </c>
      <c r="O33" s="11">
        <f>SUM(O34:O40)</f>
        <v>121598.38</v>
      </c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</row>
    <row r="34" spans="1:28" hidden="1" x14ac:dyDescent="0.2">
      <c r="A34" s="10" t="s">
        <v>64</v>
      </c>
      <c r="B34" s="10" t="s">
        <v>65</v>
      </c>
      <c r="C34" s="14">
        <v>240000</v>
      </c>
      <c r="D34" s="15"/>
      <c r="E34" s="35">
        <v>0</v>
      </c>
      <c r="F34" s="15">
        <v>30562.81</v>
      </c>
      <c r="G34" s="15">
        <v>59650.57</v>
      </c>
      <c r="H34" s="15">
        <v>28917.49</v>
      </c>
      <c r="I34" s="15">
        <v>28737.41</v>
      </c>
      <c r="J34" s="15">
        <v>29934.63</v>
      </c>
      <c r="K34" s="15">
        <v>29021.040000000001</v>
      </c>
      <c r="L34" s="35">
        <v>0</v>
      </c>
      <c r="M34" s="15">
        <v>59486.74</v>
      </c>
      <c r="N34" s="15">
        <v>0</v>
      </c>
      <c r="O34" s="15">
        <v>56442.05</v>
      </c>
    </row>
    <row r="35" spans="1:28" s="13" customFormat="1" hidden="1" x14ac:dyDescent="0.2">
      <c r="A35" s="10" t="s">
        <v>66</v>
      </c>
      <c r="B35" s="10" t="s">
        <v>67</v>
      </c>
      <c r="C35" s="14">
        <v>780000</v>
      </c>
      <c r="D35" s="15"/>
      <c r="E35" s="15">
        <v>47258.28</v>
      </c>
      <c r="F35" s="15">
        <v>35553.11</v>
      </c>
      <c r="G35" s="15">
        <v>35402.629999999997</v>
      </c>
      <c r="H35" s="15">
        <v>36165.72</v>
      </c>
      <c r="I35" s="15">
        <v>35478.519999999997</v>
      </c>
      <c r="J35" s="15">
        <v>32989.339999999997</v>
      </c>
      <c r="K35" s="15">
        <v>32111.62</v>
      </c>
      <c r="L35" s="15">
        <v>33199.19</v>
      </c>
      <c r="M35" s="15">
        <v>32901.75</v>
      </c>
      <c r="N35" s="15">
        <v>17915.16</v>
      </c>
      <c r="O35" s="15">
        <v>19263.830000000002</v>
      </c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</row>
    <row r="36" spans="1:28" s="23" customFormat="1" hidden="1" x14ac:dyDescent="0.2">
      <c r="A36" s="10" t="s">
        <v>68</v>
      </c>
      <c r="B36" s="10" t="s">
        <v>69</v>
      </c>
      <c r="C36" s="14">
        <v>4419</v>
      </c>
      <c r="D36" s="15"/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</row>
    <row r="37" spans="1:28" s="13" customFormat="1" hidden="1" x14ac:dyDescent="0.2">
      <c r="A37" s="10" t="s">
        <v>70</v>
      </c>
      <c r="B37" s="10" t="s">
        <v>71</v>
      </c>
      <c r="C37" s="14">
        <v>103980</v>
      </c>
      <c r="D37" s="15"/>
      <c r="E37" s="15">
        <v>6951.66</v>
      </c>
      <c r="F37" s="15">
        <v>6951.66</v>
      </c>
      <c r="G37" s="15">
        <v>6951.66</v>
      </c>
      <c r="H37" s="15">
        <v>6887.46</v>
      </c>
      <c r="I37" s="15">
        <v>6887.82</v>
      </c>
      <c r="J37" s="15">
        <v>6753.5</v>
      </c>
      <c r="K37" s="15">
        <v>6753.5</v>
      </c>
      <c r="L37" s="15">
        <v>6906.18</v>
      </c>
      <c r="M37" s="15">
        <v>6862.15</v>
      </c>
      <c r="N37" s="15">
        <v>6753.5</v>
      </c>
      <c r="O37" s="15">
        <v>6875.59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s="6" customFormat="1" hidden="1" x14ac:dyDescent="0.2">
      <c r="A38" s="10" t="s">
        <v>72</v>
      </c>
      <c r="B38" s="10" t="s">
        <v>73</v>
      </c>
      <c r="C38" s="14">
        <v>600000</v>
      </c>
      <c r="D38" s="15"/>
      <c r="E38" s="15">
        <v>31747.69</v>
      </c>
      <c r="F38" s="35">
        <v>0</v>
      </c>
      <c r="G38" s="15">
        <v>31435.68</v>
      </c>
      <c r="H38" s="15">
        <v>31619.93</v>
      </c>
      <c r="I38" s="15">
        <v>70500.58</v>
      </c>
      <c r="J38" s="15">
        <v>35980.82</v>
      </c>
      <c r="K38" s="15">
        <v>38204.82</v>
      </c>
      <c r="L38" s="35">
        <v>0</v>
      </c>
      <c r="M38" s="15">
        <v>78204.17</v>
      </c>
      <c r="N38" s="15">
        <v>40631.040000000001</v>
      </c>
      <c r="O38" s="15">
        <v>38536.910000000003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s="6" customFormat="1" hidden="1" x14ac:dyDescent="0.2">
      <c r="A39" s="10" t="s">
        <v>74</v>
      </c>
      <c r="B39" s="10" t="s">
        <v>75</v>
      </c>
      <c r="C39" s="14">
        <v>4800</v>
      </c>
      <c r="D39" s="15"/>
      <c r="E39" s="15">
        <v>300</v>
      </c>
      <c r="F39" s="35">
        <v>0</v>
      </c>
      <c r="G39" s="15">
        <v>600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15">
        <v>1800</v>
      </c>
      <c r="N39" s="15">
        <v>300</v>
      </c>
      <c r="O39" s="35">
        <v>0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idden="1" x14ac:dyDescent="0.2">
      <c r="A40" s="10" t="s">
        <v>76</v>
      </c>
      <c r="B40" s="10" t="s">
        <v>77</v>
      </c>
      <c r="C40" s="14">
        <v>6600</v>
      </c>
      <c r="D40" s="15"/>
      <c r="E40" s="35">
        <v>0</v>
      </c>
      <c r="F40" s="35">
        <v>0</v>
      </c>
      <c r="G40" s="15">
        <v>2752</v>
      </c>
      <c r="H40" s="35">
        <v>0</v>
      </c>
      <c r="I40" s="15">
        <v>618</v>
      </c>
      <c r="J40" s="15">
        <v>1013</v>
      </c>
      <c r="K40" s="15">
        <v>0</v>
      </c>
      <c r="L40" s="15">
        <v>984</v>
      </c>
      <c r="M40" s="15">
        <v>535</v>
      </c>
      <c r="N40" s="15">
        <v>480</v>
      </c>
      <c r="O40" s="15">
        <v>480</v>
      </c>
    </row>
    <row r="41" spans="1:28" ht="15" hidden="1" customHeight="1" x14ac:dyDescent="0.2">
      <c r="A41" s="9" t="s">
        <v>78</v>
      </c>
      <c r="B41" s="10" t="s">
        <v>79</v>
      </c>
      <c r="C41" s="21">
        <f>+C42</f>
        <v>0</v>
      </c>
      <c r="D41" s="21">
        <f t="shared" ref="D41:O41" si="4">+D42</f>
        <v>0</v>
      </c>
      <c r="E41" s="21">
        <f t="shared" si="4"/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122425</v>
      </c>
      <c r="O41" s="21">
        <f t="shared" si="4"/>
        <v>0</v>
      </c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</row>
    <row r="42" spans="1:28" hidden="1" x14ac:dyDescent="0.2">
      <c r="A42" s="10" t="s">
        <v>271</v>
      </c>
      <c r="B42" s="24" t="s">
        <v>272</v>
      </c>
      <c r="C42" s="35">
        <v>0</v>
      </c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>
        <v>122425</v>
      </c>
      <c r="O42" s="35">
        <v>0</v>
      </c>
    </row>
    <row r="43" spans="1:28" ht="15" customHeight="1" x14ac:dyDescent="0.2">
      <c r="A43" s="9" t="s">
        <v>80</v>
      </c>
      <c r="B43" s="10" t="s">
        <v>81</v>
      </c>
      <c r="C43" s="11">
        <f>+C44</f>
        <v>300000</v>
      </c>
      <c r="D43" s="21"/>
      <c r="E43" s="21">
        <v>0</v>
      </c>
      <c r="F43" s="11">
        <f t="shared" ref="F43:O43" si="5">+F44</f>
        <v>17920</v>
      </c>
      <c r="G43" s="11">
        <f t="shared" si="5"/>
        <v>66780</v>
      </c>
      <c r="H43" s="21">
        <f t="shared" si="5"/>
        <v>0</v>
      </c>
      <c r="I43" s="21">
        <f t="shared" si="5"/>
        <v>18740</v>
      </c>
      <c r="J43" s="21">
        <f t="shared" si="5"/>
        <v>44390</v>
      </c>
      <c r="K43" s="21">
        <f t="shared" si="5"/>
        <v>5630</v>
      </c>
      <c r="L43" s="21">
        <f>+L44</f>
        <v>5750</v>
      </c>
      <c r="M43" s="21">
        <f t="shared" si="5"/>
        <v>0</v>
      </c>
      <c r="N43" s="21">
        <f t="shared" si="5"/>
        <v>8910</v>
      </c>
      <c r="O43" s="21">
        <f t="shared" si="5"/>
        <v>0</v>
      </c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</row>
    <row r="44" spans="1:28" hidden="1" x14ac:dyDescent="0.2">
      <c r="A44" s="10" t="s">
        <v>82</v>
      </c>
      <c r="B44" s="10" t="s">
        <v>83</v>
      </c>
      <c r="C44" s="14">
        <v>300000</v>
      </c>
      <c r="D44" s="35"/>
      <c r="E44" s="35">
        <v>0</v>
      </c>
      <c r="F44" s="15">
        <v>17920</v>
      </c>
      <c r="G44" s="15">
        <v>66780</v>
      </c>
      <c r="H44" s="35">
        <v>0</v>
      </c>
      <c r="I44" s="15">
        <v>18740</v>
      </c>
      <c r="J44" s="15">
        <v>44390</v>
      </c>
      <c r="K44" s="15">
        <v>5630</v>
      </c>
      <c r="L44" s="15">
        <v>5750</v>
      </c>
      <c r="M44" s="35">
        <v>0</v>
      </c>
      <c r="N44" s="35">
        <v>8910</v>
      </c>
      <c r="O44" s="35">
        <v>0</v>
      </c>
    </row>
    <row r="45" spans="1:28" x14ac:dyDescent="0.2">
      <c r="A45" s="9" t="s">
        <v>84</v>
      </c>
      <c r="B45" s="10" t="s">
        <v>85</v>
      </c>
      <c r="C45" s="21">
        <v>0</v>
      </c>
      <c r="D45" s="38"/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</row>
    <row r="46" spans="1:28" ht="15" customHeight="1" x14ac:dyDescent="0.2">
      <c r="A46" s="9" t="s">
        <v>86</v>
      </c>
      <c r="B46" s="10" t="s">
        <v>87</v>
      </c>
      <c r="C46" s="21">
        <v>0</v>
      </c>
      <c r="D46" s="11"/>
      <c r="E46" s="21">
        <v>0</v>
      </c>
      <c r="F46" s="21">
        <v>0</v>
      </c>
      <c r="G46" s="21">
        <v>0</v>
      </c>
      <c r="H46" s="21">
        <v>0</v>
      </c>
      <c r="I46" s="21">
        <v>11925.38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</row>
    <row r="47" spans="1:28" ht="15" customHeight="1" x14ac:dyDescent="0.2">
      <c r="A47" s="9" t="s">
        <v>88</v>
      </c>
      <c r="B47" s="10" t="s">
        <v>89</v>
      </c>
      <c r="C47" s="21">
        <v>0</v>
      </c>
      <c r="D47" s="38"/>
      <c r="E47" s="21">
        <v>0</v>
      </c>
      <c r="F47" s="11">
        <f t="shared" ref="F47:O47" si="6">+F48</f>
        <v>19080</v>
      </c>
      <c r="G47" s="11">
        <f t="shared" si="6"/>
        <v>38160</v>
      </c>
      <c r="H47" s="11">
        <f t="shared" si="6"/>
        <v>19080</v>
      </c>
      <c r="I47" s="11">
        <f t="shared" si="6"/>
        <v>19080</v>
      </c>
      <c r="J47" s="11">
        <f t="shared" si="6"/>
        <v>19080</v>
      </c>
      <c r="K47" s="11">
        <f t="shared" si="6"/>
        <v>19080</v>
      </c>
      <c r="L47" s="11">
        <f t="shared" si="6"/>
        <v>19080</v>
      </c>
      <c r="M47" s="11">
        <f t="shared" si="6"/>
        <v>19080</v>
      </c>
      <c r="N47" s="11">
        <f t="shared" si="6"/>
        <v>19080</v>
      </c>
      <c r="O47" s="11">
        <f t="shared" si="6"/>
        <v>19080</v>
      </c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</row>
    <row r="48" spans="1:28" ht="12.75" hidden="1" customHeight="1" x14ac:dyDescent="0.2">
      <c r="A48" s="10" t="s">
        <v>90</v>
      </c>
      <c r="B48" s="10" t="s">
        <v>91</v>
      </c>
      <c r="C48" s="14"/>
      <c r="D48" s="15"/>
      <c r="E48" s="21">
        <v>0</v>
      </c>
      <c r="F48" s="15">
        <v>19080</v>
      </c>
      <c r="G48" s="15">
        <v>38160</v>
      </c>
      <c r="H48" s="15">
        <v>19080</v>
      </c>
      <c r="I48" s="15">
        <v>19080</v>
      </c>
      <c r="J48" s="15">
        <v>19080</v>
      </c>
      <c r="K48" s="15">
        <v>19080</v>
      </c>
      <c r="L48" s="15">
        <v>19080</v>
      </c>
      <c r="M48" s="15">
        <v>19080</v>
      </c>
      <c r="N48" s="15">
        <v>19080</v>
      </c>
      <c r="O48" s="15">
        <v>19080</v>
      </c>
    </row>
    <row r="49" spans="1:28" ht="25.5" x14ac:dyDescent="0.2">
      <c r="A49" s="9" t="s">
        <v>92</v>
      </c>
      <c r="B49" s="24" t="s">
        <v>93</v>
      </c>
      <c r="C49" s="11">
        <f>SUM(C50:C51)</f>
        <v>412000</v>
      </c>
      <c r="D49" s="11"/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11">
        <f>SUM(J50:J51)</f>
        <v>58385.31</v>
      </c>
      <c r="K49" s="21">
        <f t="shared" ref="K49:O49" si="7">SUM(K50:K51)</f>
        <v>0</v>
      </c>
      <c r="L49" s="21">
        <f t="shared" si="7"/>
        <v>0</v>
      </c>
      <c r="M49" s="21">
        <f t="shared" si="7"/>
        <v>0</v>
      </c>
      <c r="N49" s="11">
        <f t="shared" si="7"/>
        <v>10611.32</v>
      </c>
      <c r="O49" s="21">
        <f t="shared" si="7"/>
        <v>0</v>
      </c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</row>
    <row r="50" spans="1:28" hidden="1" x14ac:dyDescent="0.2">
      <c r="A50" s="10" t="s">
        <v>94</v>
      </c>
      <c r="B50" s="10" t="s">
        <v>95</v>
      </c>
      <c r="C50" s="14">
        <v>12000</v>
      </c>
      <c r="D50" s="15"/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1:28" hidden="1" x14ac:dyDescent="0.2">
      <c r="A51" s="10" t="s">
        <v>96</v>
      </c>
      <c r="B51" s="10" t="s">
        <v>97</v>
      </c>
      <c r="C51" s="14">
        <v>400000</v>
      </c>
      <c r="D51" s="14"/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15">
        <v>58385.31</v>
      </c>
      <c r="K51" s="21">
        <v>0</v>
      </c>
      <c r="L51" s="21">
        <v>0</v>
      </c>
      <c r="M51" s="21">
        <v>0</v>
      </c>
      <c r="N51" s="15">
        <v>10611.32</v>
      </c>
      <c r="O51" s="15">
        <v>0</v>
      </c>
    </row>
    <row r="52" spans="1:28" ht="15" customHeight="1" x14ac:dyDescent="0.2">
      <c r="A52" s="9" t="s">
        <v>98</v>
      </c>
      <c r="B52" s="10" t="s">
        <v>99</v>
      </c>
      <c r="C52" s="11">
        <f>+C53</f>
        <v>24000</v>
      </c>
      <c r="D52" s="11"/>
      <c r="E52" s="21">
        <v>0</v>
      </c>
      <c r="F52" s="21">
        <v>0</v>
      </c>
      <c r="G52" s="21">
        <v>0</v>
      </c>
      <c r="H52" s="21">
        <v>0</v>
      </c>
      <c r="I52" s="21">
        <f t="shared" ref="I52:O52" si="8">SUM(I53:I54)</f>
        <v>98795.5</v>
      </c>
      <c r="J52" s="21">
        <f t="shared" si="8"/>
        <v>0</v>
      </c>
      <c r="K52" s="21">
        <f t="shared" si="8"/>
        <v>177000</v>
      </c>
      <c r="L52" s="21">
        <f t="shared" si="8"/>
        <v>0</v>
      </c>
      <c r="M52" s="21">
        <f t="shared" si="8"/>
        <v>0</v>
      </c>
      <c r="N52" s="21">
        <f t="shared" si="8"/>
        <v>196682.4</v>
      </c>
      <c r="O52" s="21">
        <f t="shared" si="8"/>
        <v>0</v>
      </c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</row>
    <row r="53" spans="1:28" hidden="1" x14ac:dyDescent="0.2">
      <c r="A53" s="22" t="s">
        <v>100</v>
      </c>
      <c r="B53" s="22" t="s">
        <v>101</v>
      </c>
      <c r="C53" s="15">
        <v>24000</v>
      </c>
      <c r="D53" s="15"/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</row>
    <row r="54" spans="1:28" hidden="1" x14ac:dyDescent="0.2">
      <c r="A54" s="22" t="s">
        <v>102</v>
      </c>
      <c r="B54" s="22" t="s">
        <v>103</v>
      </c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15">
        <v>98795.5</v>
      </c>
      <c r="J54" s="21">
        <v>0</v>
      </c>
      <c r="K54" s="15">
        <v>177000</v>
      </c>
      <c r="L54" s="21">
        <v>0</v>
      </c>
      <c r="M54" s="21">
        <v>0</v>
      </c>
      <c r="N54" s="15">
        <v>196682.4</v>
      </c>
      <c r="O54" s="15">
        <v>0</v>
      </c>
    </row>
    <row r="55" spans="1:28" ht="15" customHeight="1" x14ac:dyDescent="0.2">
      <c r="A55" s="9" t="s">
        <v>104</v>
      </c>
      <c r="B55" s="10" t="s">
        <v>105</v>
      </c>
      <c r="C55" s="21">
        <v>0</v>
      </c>
      <c r="D55" s="11"/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</row>
    <row r="56" spans="1:28" s="6" customFormat="1" ht="15" customHeight="1" x14ac:dyDescent="0.2">
      <c r="A56" s="7">
        <v>2.2999999999999998</v>
      </c>
      <c r="B56" s="8" t="s">
        <v>106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1:28" ht="15" customHeight="1" x14ac:dyDescent="0.2">
      <c r="A57" s="9" t="s">
        <v>107</v>
      </c>
      <c r="B57" s="10" t="s">
        <v>108</v>
      </c>
      <c r="C57" s="11">
        <f>+C58</f>
        <v>1700000</v>
      </c>
      <c r="D57" s="11"/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21">
        <f t="shared" ref="J57:O57" si="9">+J58</f>
        <v>112784.4</v>
      </c>
      <c r="K57" s="21">
        <f t="shared" si="9"/>
        <v>0</v>
      </c>
      <c r="L57" s="21">
        <f t="shared" si="9"/>
        <v>0</v>
      </c>
      <c r="M57" s="21">
        <f t="shared" si="9"/>
        <v>0</v>
      </c>
      <c r="N57" s="21">
        <f t="shared" si="9"/>
        <v>0</v>
      </c>
      <c r="O57" s="21">
        <f t="shared" si="9"/>
        <v>0</v>
      </c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</row>
    <row r="58" spans="1:28" hidden="1" x14ac:dyDescent="0.2">
      <c r="A58" s="10" t="s">
        <v>109</v>
      </c>
      <c r="B58" s="10" t="s">
        <v>110</v>
      </c>
      <c r="C58" s="14">
        <v>1700000</v>
      </c>
      <c r="D58" s="14"/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14">
        <v>112784.4</v>
      </c>
      <c r="K58" s="21">
        <v>0</v>
      </c>
      <c r="L58" s="21">
        <v>0</v>
      </c>
      <c r="M58" s="21">
        <v>0</v>
      </c>
      <c r="N58" s="21">
        <v>0</v>
      </c>
      <c r="O58" s="21">
        <v>0</v>
      </c>
    </row>
    <row r="59" spans="1:28" ht="15" customHeight="1" x14ac:dyDescent="0.2">
      <c r="A59" s="9" t="s">
        <v>111</v>
      </c>
      <c r="B59" s="10" t="s">
        <v>112</v>
      </c>
      <c r="C59" s="11">
        <f>SUM(C60:C63)</f>
        <v>544000</v>
      </c>
      <c r="D59" s="11"/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f>SUM(K60:K63)</f>
        <v>15930</v>
      </c>
      <c r="L59" s="21">
        <f>SUM(L60:L63)</f>
        <v>0</v>
      </c>
      <c r="M59" s="21">
        <f>SUM(M60:M63)</f>
        <v>0</v>
      </c>
      <c r="N59" s="21">
        <f>SUM(N60:N63)</f>
        <v>0</v>
      </c>
      <c r="O59" s="21">
        <f>SUM(O60:O63)</f>
        <v>0</v>
      </c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</row>
    <row r="60" spans="1:28" hidden="1" x14ac:dyDescent="0.2">
      <c r="A60" s="10" t="s">
        <v>113</v>
      </c>
      <c r="B60" s="10" t="s">
        <v>248</v>
      </c>
      <c r="C60" s="14">
        <v>82000</v>
      </c>
      <c r="D60" s="14"/>
      <c r="E60" s="15"/>
      <c r="F60" s="15"/>
      <c r="G60" s="21">
        <v>0</v>
      </c>
      <c r="H60" s="21"/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</row>
    <row r="61" spans="1:28" s="25" customFormat="1" hidden="1" x14ac:dyDescent="0.2">
      <c r="A61" s="10" t="s">
        <v>114</v>
      </c>
      <c r="B61" s="10" t="s">
        <v>249</v>
      </c>
      <c r="C61" s="14">
        <v>82000</v>
      </c>
      <c r="D61" s="14"/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35">
        <v>15930</v>
      </c>
      <c r="L61" s="21">
        <v>0</v>
      </c>
      <c r="M61" s="21">
        <v>0</v>
      </c>
      <c r="N61" s="21">
        <v>0</v>
      </c>
      <c r="O61" s="21">
        <v>0</v>
      </c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</row>
    <row r="62" spans="1:28" s="25" customFormat="1" hidden="1" x14ac:dyDescent="0.2">
      <c r="A62" s="10" t="s">
        <v>115</v>
      </c>
      <c r="B62" s="10" t="s">
        <v>250</v>
      </c>
      <c r="C62" s="14">
        <v>272000</v>
      </c>
      <c r="D62" s="14"/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</row>
    <row r="63" spans="1:28" s="25" customFormat="1" hidden="1" x14ac:dyDescent="0.2">
      <c r="A63" s="10" t="s">
        <v>116</v>
      </c>
      <c r="B63" s="10" t="s">
        <v>251</v>
      </c>
      <c r="C63" s="14">
        <v>108000</v>
      </c>
      <c r="D63" s="14"/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</row>
    <row r="64" spans="1:28" ht="15" customHeight="1" x14ac:dyDescent="0.2">
      <c r="A64" s="9" t="s">
        <v>117</v>
      </c>
      <c r="B64" s="10" t="s">
        <v>118</v>
      </c>
      <c r="C64" s="11">
        <f>SUM(C65:C67)</f>
        <v>108000</v>
      </c>
      <c r="D64" s="11"/>
      <c r="E64" s="21">
        <v>0</v>
      </c>
      <c r="F64" s="21">
        <v>0</v>
      </c>
      <c r="G64" s="21">
        <v>0</v>
      </c>
      <c r="H64" s="11">
        <f>SUM(H65:H67)</f>
        <v>14235.92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</row>
    <row r="65" spans="1:28" hidden="1" x14ac:dyDescent="0.2">
      <c r="A65" s="10" t="s">
        <v>119</v>
      </c>
      <c r="B65" s="10" t="s">
        <v>252</v>
      </c>
      <c r="C65" s="14">
        <v>60000</v>
      </c>
      <c r="D65" s="14"/>
      <c r="E65" s="21">
        <v>0</v>
      </c>
      <c r="F65" s="21">
        <v>0</v>
      </c>
      <c r="G65" s="21">
        <v>0</v>
      </c>
      <c r="H65" s="35">
        <v>14235.92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</row>
    <row r="66" spans="1:28" s="25" customFormat="1" hidden="1" x14ac:dyDescent="0.2">
      <c r="A66" s="10" t="s">
        <v>120</v>
      </c>
      <c r="B66" s="10" t="s">
        <v>253</v>
      </c>
      <c r="C66" s="14">
        <v>24000</v>
      </c>
      <c r="D66" s="14"/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s="25" customFormat="1" hidden="1" x14ac:dyDescent="0.2">
      <c r="A67" s="10" t="s">
        <v>121</v>
      </c>
      <c r="B67" s="10" t="s">
        <v>254</v>
      </c>
      <c r="C67" s="14">
        <v>24000</v>
      </c>
      <c r="D67" s="14"/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15" customHeight="1" x14ac:dyDescent="0.2">
      <c r="A68" s="9" t="s">
        <v>122</v>
      </c>
      <c r="B68" s="10" t="s">
        <v>123</v>
      </c>
      <c r="C68" s="21">
        <v>0</v>
      </c>
      <c r="D68" s="11"/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</row>
    <row r="69" spans="1:28" ht="15" customHeight="1" x14ac:dyDescent="0.2">
      <c r="A69" s="9" t="s">
        <v>124</v>
      </c>
      <c r="B69" s="10" t="s">
        <v>125</v>
      </c>
      <c r="C69" s="11">
        <f>SUM(C70:C70)</f>
        <v>120000</v>
      </c>
      <c r="D69" s="11"/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</row>
    <row r="70" spans="1:28" hidden="1" x14ac:dyDescent="0.2">
      <c r="A70" s="10" t="s">
        <v>126</v>
      </c>
      <c r="B70" s="10" t="s">
        <v>255</v>
      </c>
      <c r="C70" s="14">
        <v>120000</v>
      </c>
      <c r="D70" s="14"/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122200.04</v>
      </c>
      <c r="N70" s="21">
        <v>0</v>
      </c>
      <c r="O70" s="21">
        <v>0</v>
      </c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:28" ht="15" customHeight="1" x14ac:dyDescent="0.2">
      <c r="A71" s="9" t="s">
        <v>127</v>
      </c>
      <c r="B71" s="10" t="s">
        <v>128</v>
      </c>
      <c r="C71" s="21">
        <v>0</v>
      </c>
      <c r="D71" s="11"/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35979.94</v>
      </c>
      <c r="N71" s="21">
        <v>0</v>
      </c>
      <c r="O71" s="21">
        <v>0</v>
      </c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</row>
    <row r="72" spans="1:28" ht="15" customHeight="1" x14ac:dyDescent="0.2">
      <c r="A72" s="9" t="s">
        <v>129</v>
      </c>
      <c r="B72" s="10" t="s">
        <v>130</v>
      </c>
      <c r="C72" s="11">
        <f>SUM(C73:C74)</f>
        <v>3510000</v>
      </c>
      <c r="D72" s="11"/>
      <c r="E72" s="21">
        <v>0</v>
      </c>
      <c r="F72" s="11">
        <f t="shared" ref="F72:O72" si="10">SUM(F73:F74)</f>
        <v>585000</v>
      </c>
      <c r="G72" s="11">
        <f t="shared" si="10"/>
        <v>292500</v>
      </c>
      <c r="H72" s="21">
        <f t="shared" si="10"/>
        <v>0</v>
      </c>
      <c r="I72" s="21">
        <f t="shared" si="10"/>
        <v>585000</v>
      </c>
      <c r="J72" s="21">
        <f t="shared" si="10"/>
        <v>292500</v>
      </c>
      <c r="K72" s="21">
        <f t="shared" si="10"/>
        <v>0</v>
      </c>
      <c r="L72" s="21">
        <f t="shared" si="10"/>
        <v>292500</v>
      </c>
      <c r="M72" s="21">
        <f t="shared" si="10"/>
        <v>585000</v>
      </c>
      <c r="N72" s="21">
        <f t="shared" si="10"/>
        <v>0</v>
      </c>
      <c r="O72" s="21">
        <f t="shared" si="10"/>
        <v>292500</v>
      </c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</row>
    <row r="73" spans="1:28" hidden="1" x14ac:dyDescent="0.2">
      <c r="A73" s="10" t="s">
        <v>131</v>
      </c>
      <c r="B73" s="10" t="s">
        <v>132</v>
      </c>
      <c r="C73" s="14">
        <v>3210000</v>
      </c>
      <c r="D73" s="14"/>
      <c r="E73" s="15"/>
      <c r="F73" s="15">
        <v>535000</v>
      </c>
      <c r="G73" s="15">
        <v>267500</v>
      </c>
      <c r="H73" s="21">
        <v>0</v>
      </c>
      <c r="I73" s="15">
        <f>267500*2</f>
        <v>535000</v>
      </c>
      <c r="J73" s="15">
        <v>267500</v>
      </c>
      <c r="K73" s="21">
        <v>0</v>
      </c>
      <c r="L73" s="15">
        <v>267500</v>
      </c>
      <c r="M73" s="35">
        <f>267500*2</f>
        <v>535000</v>
      </c>
      <c r="N73" s="35">
        <v>0</v>
      </c>
      <c r="O73" s="35">
        <v>267500</v>
      </c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8" s="25" customFormat="1" hidden="1" x14ac:dyDescent="0.2">
      <c r="A74" s="10" t="s">
        <v>133</v>
      </c>
      <c r="B74" s="10" t="s">
        <v>134</v>
      </c>
      <c r="C74" s="14">
        <v>300000</v>
      </c>
      <c r="D74" s="14"/>
      <c r="E74" s="15"/>
      <c r="F74" s="15">
        <v>50000</v>
      </c>
      <c r="G74" s="15">
        <v>25000</v>
      </c>
      <c r="H74" s="21">
        <v>0</v>
      </c>
      <c r="I74" s="15">
        <f>25000*2</f>
        <v>50000</v>
      </c>
      <c r="J74" s="15">
        <v>25000</v>
      </c>
      <c r="K74" s="21">
        <v>0</v>
      </c>
      <c r="L74" s="15">
        <v>25000</v>
      </c>
      <c r="M74" s="35">
        <f>25000*2</f>
        <v>50000</v>
      </c>
      <c r="N74" s="35">
        <v>0</v>
      </c>
      <c r="O74" s="35">
        <v>25000</v>
      </c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:28" ht="25.5" x14ac:dyDescent="0.2">
      <c r="A75" s="9" t="s">
        <v>135</v>
      </c>
      <c r="B75" s="24" t="s">
        <v>136</v>
      </c>
      <c r="C75" s="21">
        <v>0</v>
      </c>
      <c r="D75" s="11"/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35">
        <v>0</v>
      </c>
      <c r="N75" s="35">
        <v>0</v>
      </c>
      <c r="O75" s="35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</row>
    <row r="76" spans="1:28" ht="15" customHeight="1" x14ac:dyDescent="0.2">
      <c r="A76" s="9" t="s">
        <v>137</v>
      </c>
      <c r="B76" s="10" t="s">
        <v>138</v>
      </c>
      <c r="C76" s="11">
        <f>SUM(C77:C83)</f>
        <v>853886</v>
      </c>
      <c r="D76" s="11"/>
      <c r="E76" s="21">
        <v>0</v>
      </c>
      <c r="F76" s="21">
        <v>0</v>
      </c>
      <c r="G76" s="21">
        <v>0</v>
      </c>
      <c r="H76" s="11">
        <f t="shared" ref="H76:O76" si="11">SUM(H77:H83)</f>
        <v>119633.98</v>
      </c>
      <c r="I76" s="11">
        <f t="shared" si="11"/>
        <v>13540.5</v>
      </c>
      <c r="J76" s="21">
        <f t="shared" si="11"/>
        <v>0</v>
      </c>
      <c r="K76" s="21">
        <f t="shared" si="11"/>
        <v>0</v>
      </c>
      <c r="L76" s="21">
        <f t="shared" si="11"/>
        <v>0</v>
      </c>
      <c r="M76" s="21">
        <f t="shared" si="11"/>
        <v>95519.32</v>
      </c>
      <c r="N76" s="21">
        <f t="shared" si="11"/>
        <v>0</v>
      </c>
      <c r="O76" s="21">
        <f t="shared" si="11"/>
        <v>0</v>
      </c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</row>
    <row r="77" spans="1:28" hidden="1" x14ac:dyDescent="0.2">
      <c r="A77" s="10" t="s">
        <v>139</v>
      </c>
      <c r="B77" s="10" t="s">
        <v>256</v>
      </c>
      <c r="C77" s="14">
        <v>40000</v>
      </c>
      <c r="D77" s="14"/>
      <c r="E77" s="35">
        <v>0</v>
      </c>
      <c r="F77" s="35">
        <v>0</v>
      </c>
      <c r="G77" s="35">
        <v>0</v>
      </c>
      <c r="H77" s="15">
        <v>23322.94</v>
      </c>
      <c r="I77" s="35">
        <v>0</v>
      </c>
      <c r="J77" s="35">
        <v>0</v>
      </c>
      <c r="K77" s="35">
        <v>0</v>
      </c>
      <c r="L77" s="35">
        <v>0</v>
      </c>
      <c r="M77" s="35">
        <v>82342.820000000007</v>
      </c>
      <c r="N77" s="35">
        <v>0</v>
      </c>
      <c r="O77" s="35">
        <v>0</v>
      </c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1:28" s="25" customFormat="1" hidden="1" x14ac:dyDescent="0.2">
      <c r="A78" s="10" t="s">
        <v>140</v>
      </c>
      <c r="B78" s="10" t="s">
        <v>257</v>
      </c>
      <c r="C78" s="14">
        <v>24000</v>
      </c>
      <c r="D78" s="14"/>
      <c r="E78" s="35">
        <v>0</v>
      </c>
      <c r="F78" s="35">
        <v>0</v>
      </c>
      <c r="G78" s="35">
        <v>0</v>
      </c>
      <c r="H78" s="15">
        <v>96311.039999999994</v>
      </c>
      <c r="I78" s="15">
        <v>13540.5</v>
      </c>
      <c r="J78" s="35">
        <v>0</v>
      </c>
      <c r="K78" s="35">
        <v>0</v>
      </c>
      <c r="L78" s="35">
        <v>0</v>
      </c>
      <c r="M78" s="35">
        <v>0</v>
      </c>
      <c r="N78" s="35">
        <v>0</v>
      </c>
      <c r="O78" s="35">
        <v>0</v>
      </c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1:28" s="25" customFormat="1" hidden="1" x14ac:dyDescent="0.2">
      <c r="A79" s="10" t="s">
        <v>141</v>
      </c>
      <c r="B79" s="10" t="s">
        <v>258</v>
      </c>
      <c r="C79" s="14">
        <v>40000</v>
      </c>
      <c r="D79" s="14"/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5">
        <v>0</v>
      </c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28" s="25" customFormat="1" hidden="1" x14ac:dyDescent="0.2">
      <c r="A80" s="10" t="s">
        <v>142</v>
      </c>
      <c r="B80" s="10" t="s">
        <v>259</v>
      </c>
      <c r="C80" s="14">
        <v>20000</v>
      </c>
      <c r="D80" s="14"/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5">
        <v>7276.5</v>
      </c>
      <c r="N80" s="35">
        <v>0</v>
      </c>
      <c r="O80" s="35">
        <v>0</v>
      </c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spans="1:28" s="25" customFormat="1" hidden="1" x14ac:dyDescent="0.2">
      <c r="A81" s="10" t="s">
        <v>266</v>
      </c>
      <c r="B81" s="10" t="s">
        <v>268</v>
      </c>
      <c r="C81" s="21">
        <v>0</v>
      </c>
      <c r="D81" s="14"/>
      <c r="E81" s="35"/>
      <c r="F81" s="35"/>
      <c r="G81" s="35"/>
      <c r="H81" s="35"/>
      <c r="I81" s="35"/>
      <c r="J81" s="35"/>
      <c r="K81" s="35"/>
      <c r="L81" s="35"/>
      <c r="M81" s="35">
        <v>0</v>
      </c>
      <c r="N81" s="35">
        <v>0</v>
      </c>
      <c r="O81" s="35">
        <v>0</v>
      </c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spans="1:28" s="25" customFormat="1" hidden="1" x14ac:dyDescent="0.2">
      <c r="A82" s="10" t="s">
        <v>267</v>
      </c>
      <c r="B82" s="10" t="s">
        <v>269</v>
      </c>
      <c r="C82" s="21">
        <v>0</v>
      </c>
      <c r="D82" s="14"/>
      <c r="E82" s="35"/>
      <c r="F82" s="35"/>
      <c r="G82" s="35"/>
      <c r="H82" s="35"/>
      <c r="I82" s="35"/>
      <c r="J82" s="35"/>
      <c r="K82" s="35"/>
      <c r="L82" s="35"/>
      <c r="M82" s="35">
        <v>5900</v>
      </c>
      <c r="N82" s="35">
        <v>0</v>
      </c>
      <c r="O82" s="35">
        <v>0</v>
      </c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spans="1:28" s="25" customFormat="1" hidden="1" x14ac:dyDescent="0.2">
      <c r="A83" s="10" t="s">
        <v>143</v>
      </c>
      <c r="B83" s="10" t="s">
        <v>260</v>
      </c>
      <c r="C83" s="14">
        <v>729886</v>
      </c>
      <c r="D83" s="14"/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spans="1:28" s="6" customFormat="1" ht="15" customHeight="1" x14ac:dyDescent="0.2">
      <c r="A84" s="7">
        <v>2.4</v>
      </c>
      <c r="B84" s="8" t="s">
        <v>144</v>
      </c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</row>
    <row r="85" spans="1:28" ht="15" customHeight="1" x14ac:dyDescent="0.2">
      <c r="A85" s="9" t="s">
        <v>145</v>
      </c>
      <c r="B85" s="10" t="s">
        <v>146</v>
      </c>
      <c r="C85" s="21">
        <v>0</v>
      </c>
      <c r="D85" s="11"/>
      <c r="E85" s="21">
        <v>0</v>
      </c>
      <c r="F85" s="21">
        <v>0</v>
      </c>
      <c r="G85" s="21">
        <v>0</v>
      </c>
      <c r="H85" s="21">
        <v>0</v>
      </c>
      <c r="I85" s="21">
        <f t="shared" ref="I85:O85" si="12">+I86</f>
        <v>70000</v>
      </c>
      <c r="J85" s="21">
        <f t="shared" si="12"/>
        <v>0</v>
      </c>
      <c r="K85" s="21">
        <f t="shared" si="12"/>
        <v>50000</v>
      </c>
      <c r="L85" s="21">
        <f t="shared" si="12"/>
        <v>0</v>
      </c>
      <c r="M85" s="21">
        <f t="shared" si="12"/>
        <v>0</v>
      </c>
      <c r="N85" s="21">
        <f t="shared" si="12"/>
        <v>0</v>
      </c>
      <c r="O85" s="21">
        <f t="shared" si="12"/>
        <v>0</v>
      </c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</row>
    <row r="86" spans="1:28" s="25" customFormat="1" hidden="1" x14ac:dyDescent="0.2">
      <c r="A86" s="10" t="s">
        <v>147</v>
      </c>
      <c r="B86" s="10" t="s">
        <v>261</v>
      </c>
      <c r="C86" s="21">
        <v>0</v>
      </c>
      <c r="D86" s="11"/>
      <c r="E86" s="21">
        <v>0</v>
      </c>
      <c r="F86" s="21">
        <v>0</v>
      </c>
      <c r="G86" s="21">
        <v>0</v>
      </c>
      <c r="H86" s="21">
        <v>0</v>
      </c>
      <c r="I86" s="15">
        <v>70000</v>
      </c>
      <c r="J86" s="21">
        <v>0</v>
      </c>
      <c r="K86" s="15">
        <v>50000</v>
      </c>
      <c r="L86" s="21">
        <v>0</v>
      </c>
      <c r="M86" s="21">
        <v>0</v>
      </c>
      <c r="N86" s="21">
        <v>0</v>
      </c>
      <c r="O86" s="21">
        <v>0</v>
      </c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</row>
    <row r="87" spans="1:28" ht="15" customHeight="1" x14ac:dyDescent="0.2">
      <c r="A87" s="9" t="s">
        <v>148</v>
      </c>
      <c r="B87" s="10" t="s">
        <v>149</v>
      </c>
      <c r="C87" s="21">
        <v>0</v>
      </c>
      <c r="D87" s="11"/>
      <c r="E87" s="21">
        <v>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</row>
    <row r="88" spans="1:28" ht="15" customHeight="1" x14ac:dyDescent="0.2">
      <c r="A88" s="9" t="s">
        <v>150</v>
      </c>
      <c r="B88" s="10" t="s">
        <v>151</v>
      </c>
      <c r="C88" s="21">
        <v>0</v>
      </c>
      <c r="D88" s="11"/>
      <c r="E88" s="21"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</row>
    <row r="89" spans="1:28" ht="15" customHeight="1" x14ac:dyDescent="0.2">
      <c r="A89" s="9" t="s">
        <v>152</v>
      </c>
      <c r="B89" s="10" t="s">
        <v>153</v>
      </c>
      <c r="C89" s="21">
        <v>0</v>
      </c>
      <c r="D89" s="11"/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</row>
    <row r="90" spans="1:28" ht="15" customHeight="1" x14ac:dyDescent="0.2">
      <c r="A90" s="9" t="s">
        <v>154</v>
      </c>
      <c r="B90" s="10" t="s">
        <v>155</v>
      </c>
      <c r="C90" s="21">
        <v>0</v>
      </c>
      <c r="D90" s="11"/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</row>
    <row r="91" spans="1:28" ht="15" customHeight="1" x14ac:dyDescent="0.2">
      <c r="A91" s="9" t="s">
        <v>156</v>
      </c>
      <c r="B91" s="1" t="s">
        <v>157</v>
      </c>
      <c r="C91" s="21">
        <v>0</v>
      </c>
      <c r="D91" s="11"/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</row>
    <row r="92" spans="1:28" ht="15" customHeight="1" x14ac:dyDescent="0.2">
      <c r="A92" s="9" t="s">
        <v>158</v>
      </c>
      <c r="B92" s="10" t="s">
        <v>159</v>
      </c>
      <c r="C92" s="21">
        <v>0</v>
      </c>
      <c r="D92" s="11"/>
      <c r="E92" s="21"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</row>
    <row r="93" spans="1:28" ht="15" customHeight="1" x14ac:dyDescent="0.2">
      <c r="A93" s="9" t="s">
        <v>160</v>
      </c>
      <c r="B93" s="10" t="s">
        <v>161</v>
      </c>
      <c r="C93" s="21">
        <v>0</v>
      </c>
      <c r="D93" s="11"/>
      <c r="E93" s="21">
        <v>0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</row>
    <row r="94" spans="1:28" s="6" customFormat="1" ht="15" customHeight="1" x14ac:dyDescent="0.2">
      <c r="A94" s="7">
        <v>2.5</v>
      </c>
      <c r="B94" s="8" t="s">
        <v>162</v>
      </c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</row>
    <row r="95" spans="1:28" ht="15" customHeight="1" x14ac:dyDescent="0.2">
      <c r="A95" s="9" t="s">
        <v>163</v>
      </c>
      <c r="B95" s="10" t="s">
        <v>164</v>
      </c>
      <c r="C95" s="21">
        <v>0</v>
      </c>
      <c r="D95" s="11"/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</row>
    <row r="96" spans="1:28" ht="15" customHeight="1" x14ac:dyDescent="0.2">
      <c r="A96" s="9" t="s">
        <v>165</v>
      </c>
      <c r="B96" s="10" t="s">
        <v>166</v>
      </c>
      <c r="C96" s="21">
        <v>0</v>
      </c>
      <c r="D96" s="11"/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</row>
    <row r="97" spans="1:28" ht="15" customHeight="1" x14ac:dyDescent="0.2">
      <c r="A97" s="9" t="s">
        <v>167</v>
      </c>
      <c r="B97" s="10" t="s">
        <v>168</v>
      </c>
      <c r="C97" s="21">
        <v>0</v>
      </c>
      <c r="D97" s="11"/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</row>
    <row r="98" spans="1:28" ht="15" customHeight="1" x14ac:dyDescent="0.2">
      <c r="A98" s="9" t="s">
        <v>169</v>
      </c>
      <c r="B98" s="10" t="s">
        <v>170</v>
      </c>
      <c r="C98" s="21">
        <v>0</v>
      </c>
      <c r="D98" s="11"/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</row>
    <row r="99" spans="1:28" ht="15" customHeight="1" x14ac:dyDescent="0.2">
      <c r="A99" s="9" t="s">
        <v>171</v>
      </c>
      <c r="B99" s="10" t="s">
        <v>172</v>
      </c>
      <c r="C99" s="21">
        <v>0</v>
      </c>
      <c r="D99" s="11"/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</row>
    <row r="100" spans="1:28" ht="15" customHeight="1" x14ac:dyDescent="0.2">
      <c r="A100" s="9" t="s">
        <v>173</v>
      </c>
      <c r="B100" s="10" t="s">
        <v>174</v>
      </c>
      <c r="C100" s="21">
        <v>0</v>
      </c>
      <c r="D100" s="11"/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</row>
    <row r="101" spans="1:28" ht="15" customHeight="1" x14ac:dyDescent="0.2">
      <c r="A101" s="9" t="s">
        <v>175</v>
      </c>
      <c r="B101" s="10" t="s">
        <v>161</v>
      </c>
      <c r="C101" s="21">
        <v>0</v>
      </c>
      <c r="D101" s="11"/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</row>
    <row r="102" spans="1:28" s="6" customFormat="1" ht="15" customHeight="1" x14ac:dyDescent="0.2">
      <c r="A102" s="7">
        <v>2.6</v>
      </c>
      <c r="B102" s="8" t="s">
        <v>176</v>
      </c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03" spans="1:28" ht="15" customHeight="1" x14ac:dyDescent="0.2">
      <c r="A103" s="9" t="s">
        <v>177</v>
      </c>
      <c r="B103" s="10" t="s">
        <v>178</v>
      </c>
      <c r="C103" s="11">
        <f>SUM(C104:C106)</f>
        <v>340000</v>
      </c>
      <c r="D103" s="11"/>
      <c r="E103" s="21">
        <v>0</v>
      </c>
      <c r="F103" s="21">
        <v>0</v>
      </c>
      <c r="G103" s="21">
        <v>0</v>
      </c>
      <c r="H103" s="11">
        <f t="shared" ref="H103:N103" si="13">SUM(H104:H106)</f>
        <v>69942.720000000001</v>
      </c>
      <c r="I103" s="11">
        <f t="shared" si="13"/>
        <v>41807.07</v>
      </c>
      <c r="J103" s="21">
        <f t="shared" si="13"/>
        <v>0</v>
      </c>
      <c r="K103" s="21">
        <f t="shared" si="13"/>
        <v>0</v>
      </c>
      <c r="L103" s="21">
        <f t="shared" si="13"/>
        <v>0</v>
      </c>
      <c r="M103" s="21">
        <f t="shared" si="13"/>
        <v>0</v>
      </c>
      <c r="N103" s="21">
        <f t="shared" si="13"/>
        <v>0</v>
      </c>
      <c r="O103" s="21">
        <f t="shared" ref="O103" si="14">SUM(O104:O106)</f>
        <v>124136</v>
      </c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</row>
    <row r="104" spans="1:28" hidden="1" x14ac:dyDescent="0.2">
      <c r="A104" s="22" t="s">
        <v>179</v>
      </c>
      <c r="B104" s="22" t="s">
        <v>262</v>
      </c>
      <c r="C104" s="15">
        <v>150000</v>
      </c>
      <c r="D104" s="15"/>
      <c r="E104" s="21">
        <v>0</v>
      </c>
      <c r="F104" s="21">
        <v>0</v>
      </c>
      <c r="G104" s="21">
        <v>0</v>
      </c>
      <c r="H104" s="15">
        <v>69942.720000000001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35">
        <v>0</v>
      </c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</row>
    <row r="105" spans="1:28" hidden="1" x14ac:dyDescent="0.2">
      <c r="A105" s="22" t="s">
        <v>180</v>
      </c>
      <c r="B105" s="22" t="s">
        <v>263</v>
      </c>
      <c r="C105" s="15">
        <v>150000</v>
      </c>
      <c r="D105" s="15"/>
      <c r="E105" s="21">
        <v>0</v>
      </c>
      <c r="F105" s="21">
        <v>0</v>
      </c>
      <c r="G105" s="21">
        <v>0</v>
      </c>
      <c r="H105" s="21">
        <v>0</v>
      </c>
      <c r="I105" s="15">
        <v>41807.07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35">
        <v>0</v>
      </c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</row>
    <row r="106" spans="1:28" s="25" customFormat="1" hidden="1" x14ac:dyDescent="0.2">
      <c r="A106" s="22" t="s">
        <v>181</v>
      </c>
      <c r="B106" s="22" t="s">
        <v>264</v>
      </c>
      <c r="C106" s="15">
        <v>40000</v>
      </c>
      <c r="D106" s="15"/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15"/>
      <c r="K106" s="21">
        <v>0</v>
      </c>
      <c r="L106" s="21">
        <v>0</v>
      </c>
      <c r="M106" s="21">
        <v>0</v>
      </c>
      <c r="N106" s="21">
        <v>0</v>
      </c>
      <c r="O106" s="35">
        <v>124136</v>
      </c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</row>
    <row r="107" spans="1:28" ht="15" customHeight="1" x14ac:dyDescent="0.2">
      <c r="A107" s="9" t="s">
        <v>182</v>
      </c>
      <c r="B107" s="10" t="s">
        <v>183</v>
      </c>
      <c r="C107" s="21">
        <v>0</v>
      </c>
      <c r="D107" s="11"/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</row>
    <row r="108" spans="1:28" ht="15" customHeight="1" x14ac:dyDescent="0.2">
      <c r="A108" s="9" t="s">
        <v>184</v>
      </c>
      <c r="B108" s="10" t="s">
        <v>185</v>
      </c>
      <c r="C108" s="21">
        <v>0</v>
      </c>
      <c r="D108" s="11"/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</row>
    <row r="109" spans="1:28" ht="15" customHeight="1" x14ac:dyDescent="0.2">
      <c r="A109" s="9" t="s">
        <v>186</v>
      </c>
      <c r="B109" s="10" t="s">
        <v>187</v>
      </c>
      <c r="C109" s="21">
        <v>0</v>
      </c>
      <c r="D109" s="11"/>
      <c r="E109" s="21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</row>
    <row r="110" spans="1:28" ht="15" customHeight="1" x14ac:dyDescent="0.2">
      <c r="A110" s="9" t="s">
        <v>188</v>
      </c>
      <c r="B110" s="10" t="s">
        <v>189</v>
      </c>
      <c r="C110" s="21">
        <v>0</v>
      </c>
      <c r="D110" s="11"/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</row>
    <row r="111" spans="1:28" ht="15" customHeight="1" x14ac:dyDescent="0.2">
      <c r="A111" s="9" t="s">
        <v>190</v>
      </c>
      <c r="B111" s="10" t="s">
        <v>191</v>
      </c>
      <c r="C111" s="21">
        <v>0</v>
      </c>
      <c r="D111" s="11"/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</row>
    <row r="112" spans="1:28" ht="15" customHeight="1" x14ac:dyDescent="0.2">
      <c r="A112" s="9" t="s">
        <v>192</v>
      </c>
      <c r="B112" s="10" t="s">
        <v>193</v>
      </c>
      <c r="C112" s="21">
        <v>0</v>
      </c>
      <c r="D112" s="11"/>
      <c r="E112" s="21">
        <v>0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1">
        <v>0</v>
      </c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</row>
    <row r="113" spans="1:28" ht="15" customHeight="1" x14ac:dyDescent="0.2">
      <c r="A113" s="9" t="s">
        <v>194</v>
      </c>
      <c r="B113" s="10" t="s">
        <v>195</v>
      </c>
      <c r="C113" s="21">
        <v>0</v>
      </c>
      <c r="D113" s="11"/>
      <c r="E113" s="21">
        <v>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</row>
    <row r="114" spans="1:28" ht="15" customHeight="1" x14ac:dyDescent="0.2">
      <c r="A114" s="9" t="s">
        <v>196</v>
      </c>
      <c r="B114" s="10" t="s">
        <v>197</v>
      </c>
      <c r="C114" s="21">
        <v>0</v>
      </c>
      <c r="D114" s="11"/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</row>
    <row r="115" spans="1:28" s="6" customFormat="1" ht="15" customHeight="1" x14ac:dyDescent="0.2">
      <c r="A115" s="7">
        <v>2.7</v>
      </c>
      <c r="B115" s="8" t="s">
        <v>198</v>
      </c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</row>
    <row r="116" spans="1:28" ht="15" customHeight="1" x14ac:dyDescent="0.2">
      <c r="A116" s="9" t="s">
        <v>199</v>
      </c>
      <c r="B116" s="10" t="s">
        <v>200</v>
      </c>
      <c r="C116" s="21">
        <v>0</v>
      </c>
      <c r="D116" s="11"/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0</v>
      </c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</row>
    <row r="117" spans="1:28" ht="15" customHeight="1" x14ac:dyDescent="0.2">
      <c r="A117" s="9" t="s">
        <v>201</v>
      </c>
      <c r="B117" s="10" t="s">
        <v>202</v>
      </c>
      <c r="C117" s="21">
        <v>0</v>
      </c>
      <c r="D117" s="11"/>
      <c r="E117" s="21">
        <v>0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</row>
    <row r="118" spans="1:28" ht="15" customHeight="1" x14ac:dyDescent="0.2">
      <c r="A118" s="9" t="s">
        <v>203</v>
      </c>
      <c r="B118" s="10" t="s">
        <v>204</v>
      </c>
      <c r="C118" s="21">
        <v>0</v>
      </c>
      <c r="D118" s="11"/>
      <c r="E118" s="21">
        <v>0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1">
        <v>0</v>
      </c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</row>
    <row r="119" spans="1:28" ht="27.75" customHeight="1" x14ac:dyDescent="0.2">
      <c r="A119" s="9" t="s">
        <v>205</v>
      </c>
      <c r="B119" s="24" t="s">
        <v>206</v>
      </c>
      <c r="C119" s="21">
        <v>0</v>
      </c>
      <c r="D119" s="11"/>
      <c r="E119" s="21">
        <v>0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</row>
    <row r="120" spans="1:28" s="6" customFormat="1" ht="15" customHeight="1" x14ac:dyDescent="0.2">
      <c r="A120" s="7">
        <v>2.8</v>
      </c>
      <c r="B120" s="8" t="s">
        <v>207</v>
      </c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</row>
    <row r="121" spans="1:28" ht="15" customHeight="1" x14ac:dyDescent="0.2">
      <c r="A121" s="9" t="s">
        <v>208</v>
      </c>
      <c r="B121" s="10" t="s">
        <v>209</v>
      </c>
      <c r="C121" s="21">
        <v>0</v>
      </c>
      <c r="D121" s="11"/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</row>
    <row r="122" spans="1:28" ht="15" customHeight="1" x14ac:dyDescent="0.2">
      <c r="A122" s="9" t="s">
        <v>210</v>
      </c>
      <c r="B122" s="10" t="s">
        <v>211</v>
      </c>
      <c r="C122" s="21">
        <v>0</v>
      </c>
      <c r="D122" s="11"/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</row>
    <row r="123" spans="1:28" ht="15" customHeight="1" x14ac:dyDescent="0.2">
      <c r="A123" s="9" t="s">
        <v>212</v>
      </c>
      <c r="B123" s="10" t="s">
        <v>213</v>
      </c>
      <c r="C123" s="21">
        <v>0</v>
      </c>
      <c r="D123" s="11"/>
      <c r="E123" s="21">
        <v>0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</row>
    <row r="124" spans="1:28" ht="15" customHeight="1" x14ac:dyDescent="0.2">
      <c r="A124" s="9" t="s">
        <v>214</v>
      </c>
      <c r="B124" s="24" t="s">
        <v>215</v>
      </c>
      <c r="C124" s="21">
        <v>0</v>
      </c>
      <c r="D124" s="11"/>
      <c r="E124" s="21">
        <v>0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</row>
    <row r="125" spans="1:28" ht="15" customHeight="1" x14ac:dyDescent="0.2">
      <c r="A125" s="9" t="s">
        <v>216</v>
      </c>
      <c r="B125" s="24" t="s">
        <v>217</v>
      </c>
      <c r="C125" s="21">
        <v>0</v>
      </c>
      <c r="D125" s="11"/>
      <c r="E125" s="21">
        <v>0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</row>
    <row r="126" spans="1:28" s="6" customFormat="1" ht="15" customHeight="1" x14ac:dyDescent="0.2">
      <c r="A126" s="7">
        <v>2.9</v>
      </c>
      <c r="B126" s="8" t="s">
        <v>218</v>
      </c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</row>
    <row r="127" spans="1:28" ht="15" customHeight="1" x14ac:dyDescent="0.2">
      <c r="A127" s="9" t="s">
        <v>219</v>
      </c>
      <c r="B127" s="10" t="s">
        <v>220</v>
      </c>
      <c r="C127" s="21">
        <v>0</v>
      </c>
      <c r="D127" s="11"/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</row>
    <row r="128" spans="1:28" ht="15" customHeight="1" x14ac:dyDescent="0.2">
      <c r="A128" s="9" t="s">
        <v>221</v>
      </c>
      <c r="B128" s="10" t="s">
        <v>222</v>
      </c>
      <c r="C128" s="21">
        <v>0</v>
      </c>
      <c r="D128" s="11"/>
      <c r="E128" s="21">
        <v>0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</row>
    <row r="129" spans="1:28" ht="15" customHeight="1" x14ac:dyDescent="0.2">
      <c r="A129" s="9" t="s">
        <v>223</v>
      </c>
      <c r="B129" s="10" t="s">
        <v>224</v>
      </c>
      <c r="C129" s="21">
        <v>0</v>
      </c>
      <c r="D129" s="11"/>
      <c r="E129" s="21">
        <v>0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</row>
    <row r="130" spans="1:28" ht="15" customHeight="1" x14ac:dyDescent="0.2">
      <c r="A130" s="9" t="s">
        <v>225</v>
      </c>
      <c r="B130" s="10" t="s">
        <v>226</v>
      </c>
      <c r="C130" s="21">
        <v>0</v>
      </c>
      <c r="D130" s="11"/>
      <c r="E130" s="21">
        <v>0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</row>
    <row r="131" spans="1:28" ht="18" customHeight="1" x14ac:dyDescent="0.2">
      <c r="A131" s="26"/>
      <c r="B131" s="27" t="s">
        <v>227</v>
      </c>
      <c r="C131" s="12">
        <f>C10+C18+C24+C26+C28+C33+C41+C43+C45+C46+C47+C49+C52+C55+C57+C59+C64+C68+C69+C71+C72+C75+C76+SUM(C85:C93)+SUM(C95:C101)+C103+SUM(C107:C114)+SUM(C116:C119)+SUM(C121:C125)+SUM(C127:C130)</f>
        <v>94739958</v>
      </c>
      <c r="D131" s="12"/>
      <c r="E131" s="12">
        <f>E10+E18+E24+E26+E28+E33+E41+E43+E45+E46+E47+E49+E52+E55+E57+E59+E64+E68+E69+E71+E72+E75+E76+SUM(E85:E93)+SUM(E95:E101)+E103+SUM(E107:E114)+SUM(E116:E119)+SUM(E121:E125)+SUM(E127:E130)</f>
        <v>5325732.43</v>
      </c>
      <c r="F131" s="12">
        <f>F10+F18+F24+F26+F28+F33+F41+F43+F45+F46+F47+F49+F52+F55+F57+F59+F64+F68+F69+F71+F72+F75+F76+SUM(F85:F93)+SUM(F95:F101)+F103+SUM(F107:F114)+SUM(F116:F119)+SUM(F121:F125)+SUM(F127:F130)</f>
        <v>6016041.6799999997</v>
      </c>
      <c r="G131" s="12">
        <f>G10+G18+G24+G26+G28+G33+G41+G43+G45+G46+G47+G49+G52+G55+G57+G59+G64+G68+G69+G71+G72+G75+G76+SUM(G85:G93)+SUM(G95:G101)+G103+SUM(G107:G114)+SUM(G116:G119)+SUM(G121:G125)+SUM(G127:G130)</f>
        <v>5968132.04</v>
      </c>
      <c r="H131" s="12">
        <f>H10+H18+H24+H26+H28+H33+H41+H43+H45+H46+H47+H49+H52+H55+H57+H59+H64+H68+H69+H71+H72+H75+H76+SUM(H85:H93)+SUM(H95:H101)+H103+SUM(H107:H114)+SUM(H116:H119)+SUM(H121:H125)+SUM(H127:H130)</f>
        <v>5772041.9199999999</v>
      </c>
      <c r="I131" s="12">
        <f>I10+I18+I24+I26+I28+I33+I41+I43+I45+I46+I47+I49+I52+I55+I57+I59+I64+I68+I69+I71+I72+I75+I76+SUM(I85)+SUM(I95:I101)+I103+SUM(I107:I114)+SUM(I116:I119)+SUM(I121:I125)+SUM(I127:I130)</f>
        <v>5860840.6800000006</v>
      </c>
      <c r="J131" s="12">
        <f>J10+J18+J24+J26+J28+J33+J41+J43+J45+J46+J47+J49+J52+J55+J57+J59+J64+J68+J69+J71+J72+J75+J76+SUM(J85)+SUM(J95:J101)+J103+SUM(J107:J114)+SUM(J116:J119)+SUM(J121:J125)+SUM(J127:J130)</f>
        <v>6538708.7999999998</v>
      </c>
      <c r="K131" s="12">
        <f>K10+K18+K24+K26+K28+K33+K41+K43+K45+K46+K47+K49+K52+K55+K57+K59+K64+K68+K69+K71+K72+K75+K76+SUM(K85)+SUM(K95:K101)+K103+SUM(K107:K114)+SUM(K116:K119)+SUM(K121:K125)+SUM(K127:K130)</f>
        <v>6437936.7300000004</v>
      </c>
      <c r="L131" s="12">
        <f>L10+L18+L24+L26+L28+L33+L41+L43+L45+L46+L47+L49+L52+L55+L57+L59+L64+L68+L69+L71+L72+L75+L76+SUM(L85)+SUM(L95:L101)+L103+SUM(L107:L114)+SUM(L116:L119)+SUM(L121:L125)+SUM(L127:L130)</f>
        <v>5861784.3300000001</v>
      </c>
      <c r="M131" s="12">
        <f>M10+M18+M24+M26+M28+M33+M41+M43+M45+M46+M47+M49+M52+M55+M57+M59+M64+M68+M69+M71+M72+M75+M76+SUM(M85)+SUM(M95:M101)+M103+SUM(M107:M114)+SUM(M116:M119)+SUM(M121:M125)+SUM(M127:M130)+M70</f>
        <v>7169233.1200000001</v>
      </c>
      <c r="N131" s="12">
        <f>N10+N18+N24+N26+N28+N33+N41+N43+N45+N46+N47+N49+N52+N55+N57+N59+N64+N68+N69+N71+N72+N75+N76+SUM(N85)+SUM(N95:N101)+N103+SUM(N107:N114)+SUM(N116:N119)+SUM(N121:N125)+SUM(N127:N130)+N70</f>
        <v>5946653.3800000008</v>
      </c>
      <c r="O131" s="12">
        <f>O10+O18+O24+O26+O28+O33+O41+O43+O45+O46+O47+O49+O52+O55+O57+O59+O64+O68+O69+O71+O72+O75+O76+SUM(O85)+SUM(O95:O101)+O103+SUM(O107:O114)+SUM(O116:O119)+SUM(O121:O125)+SUM(O127:O130)+O70</f>
        <v>10360615.510000002</v>
      </c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</row>
    <row r="132" spans="1:28" s="6" customFormat="1" ht="15" customHeight="1" x14ac:dyDescent="0.2">
      <c r="A132" s="7">
        <v>4</v>
      </c>
      <c r="B132" s="8" t="s">
        <v>228</v>
      </c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</row>
    <row r="133" spans="1:28" ht="15" customHeight="1" x14ac:dyDescent="0.2">
      <c r="A133" s="28">
        <v>4.0999999999999996</v>
      </c>
      <c r="B133" s="10" t="s">
        <v>229</v>
      </c>
      <c r="C133" s="21">
        <v>0</v>
      </c>
      <c r="D133" s="11"/>
      <c r="E133" s="21">
        <v>0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</row>
    <row r="134" spans="1:28" ht="15" customHeight="1" x14ac:dyDescent="0.2">
      <c r="A134" s="28" t="s">
        <v>230</v>
      </c>
      <c r="B134" s="10" t="s">
        <v>231</v>
      </c>
      <c r="C134" s="21">
        <v>0</v>
      </c>
      <c r="D134" s="11"/>
      <c r="E134" s="21">
        <v>0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0</v>
      </c>
      <c r="O134" s="21">
        <v>0</v>
      </c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</row>
    <row r="135" spans="1:28" ht="15" customHeight="1" x14ac:dyDescent="0.2">
      <c r="A135" s="28" t="s">
        <v>232</v>
      </c>
      <c r="B135" s="10" t="s">
        <v>233</v>
      </c>
      <c r="C135" s="21">
        <v>0</v>
      </c>
      <c r="D135" s="11"/>
      <c r="E135" s="21">
        <v>0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0</v>
      </c>
      <c r="O135" s="21">
        <v>0</v>
      </c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</row>
    <row r="136" spans="1:28" ht="15" customHeight="1" x14ac:dyDescent="0.2">
      <c r="A136" s="28">
        <v>4.2</v>
      </c>
      <c r="B136" s="10" t="s">
        <v>234</v>
      </c>
      <c r="C136" s="21">
        <v>0</v>
      </c>
      <c r="D136" s="11"/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</row>
    <row r="137" spans="1:28" ht="15" customHeight="1" x14ac:dyDescent="0.2">
      <c r="A137" s="28" t="s">
        <v>235</v>
      </c>
      <c r="B137" s="10" t="s">
        <v>236</v>
      </c>
      <c r="C137" s="21">
        <v>0</v>
      </c>
      <c r="D137" s="11"/>
      <c r="E137" s="21"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</row>
    <row r="138" spans="1:28" ht="15" customHeight="1" x14ac:dyDescent="0.2">
      <c r="A138" s="28" t="s">
        <v>237</v>
      </c>
      <c r="B138" s="10" t="s">
        <v>238</v>
      </c>
      <c r="C138" s="21">
        <v>0</v>
      </c>
      <c r="D138" s="11"/>
      <c r="E138" s="21"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</row>
    <row r="139" spans="1:28" ht="15" customHeight="1" x14ac:dyDescent="0.2">
      <c r="A139" s="28">
        <v>4.3</v>
      </c>
      <c r="B139" s="10" t="s">
        <v>239</v>
      </c>
      <c r="C139" s="21">
        <v>0</v>
      </c>
      <c r="D139" s="11"/>
      <c r="E139" s="21">
        <v>0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</row>
    <row r="140" spans="1:28" ht="15" customHeight="1" x14ac:dyDescent="0.2">
      <c r="A140" s="28" t="s">
        <v>240</v>
      </c>
      <c r="B140" s="10" t="s">
        <v>241</v>
      </c>
      <c r="C140" s="21">
        <v>0</v>
      </c>
      <c r="D140" s="11"/>
      <c r="E140" s="21">
        <v>0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</row>
    <row r="141" spans="1:28" ht="18" customHeight="1" x14ac:dyDescent="0.2">
      <c r="A141" s="26"/>
      <c r="B141" s="27" t="s">
        <v>242</v>
      </c>
      <c r="C141" s="12">
        <f>SUM(C133:C140)</f>
        <v>0</v>
      </c>
      <c r="D141" s="12"/>
      <c r="E141" s="12">
        <f t="shared" ref="E141:M141" si="15">SUM(E133:E140)</f>
        <v>0</v>
      </c>
      <c r="F141" s="12">
        <f t="shared" si="15"/>
        <v>0</v>
      </c>
      <c r="G141" s="12">
        <f t="shared" si="15"/>
        <v>0</v>
      </c>
      <c r="H141" s="12">
        <f t="shared" si="15"/>
        <v>0</v>
      </c>
      <c r="I141" s="12">
        <f t="shared" si="15"/>
        <v>0</v>
      </c>
      <c r="J141" s="12">
        <f t="shared" si="15"/>
        <v>0</v>
      </c>
      <c r="K141" s="12">
        <f t="shared" si="15"/>
        <v>0</v>
      </c>
      <c r="L141" s="12">
        <f t="shared" si="15"/>
        <v>0</v>
      </c>
      <c r="M141" s="12">
        <f t="shared" si="15"/>
        <v>0</v>
      </c>
      <c r="N141" s="12">
        <f t="shared" ref="N141:O141" si="16">SUM(N133:N140)</f>
        <v>0</v>
      </c>
      <c r="O141" s="12">
        <f t="shared" si="16"/>
        <v>0</v>
      </c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</row>
    <row r="142" spans="1:28" ht="17.25" customHeight="1" x14ac:dyDescent="0.2">
      <c r="A142" s="44"/>
      <c r="B142" s="44"/>
      <c r="I142" s="29"/>
      <c r="J142" s="29"/>
      <c r="K142" s="29"/>
      <c r="L142" s="29"/>
      <c r="M142" s="29"/>
      <c r="N142" s="29"/>
      <c r="O142" s="29"/>
    </row>
    <row r="143" spans="1:28" ht="18" customHeight="1" x14ac:dyDescent="0.2">
      <c r="A143" s="26"/>
      <c r="B143" s="27" t="s">
        <v>243</v>
      </c>
      <c r="C143" s="12">
        <f>C131+C141</f>
        <v>94739958</v>
      </c>
      <c r="D143" s="12"/>
      <c r="E143" s="12">
        <f t="shared" ref="E143:K143" si="17">E131+E141</f>
        <v>5325732.43</v>
      </c>
      <c r="F143" s="12">
        <f t="shared" si="17"/>
        <v>6016041.6799999997</v>
      </c>
      <c r="G143" s="12">
        <f t="shared" si="17"/>
        <v>5968132.04</v>
      </c>
      <c r="H143" s="12">
        <f t="shared" si="17"/>
        <v>5772041.9199999999</v>
      </c>
      <c r="I143" s="12">
        <f t="shared" si="17"/>
        <v>5860840.6800000006</v>
      </c>
      <c r="J143" s="12">
        <f t="shared" si="17"/>
        <v>6538708.7999999998</v>
      </c>
      <c r="K143" s="12">
        <f t="shared" si="17"/>
        <v>6437936.7300000004</v>
      </c>
      <c r="L143" s="12">
        <f>L131+L141</f>
        <v>5861784.3300000001</v>
      </c>
      <c r="M143" s="12">
        <f>M131+M141</f>
        <v>7169233.1200000001</v>
      </c>
      <c r="N143" s="12">
        <f>N131+N141</f>
        <v>5946653.3800000008</v>
      </c>
      <c r="O143" s="12">
        <f>O131+O141</f>
        <v>10360615.510000002</v>
      </c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</row>
    <row r="144" spans="1:28" s="30" customForma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x14ac:dyDescent="0.2">
      <c r="A145" s="45" t="s">
        <v>244</v>
      </c>
      <c r="B145" s="45"/>
      <c r="C145" s="45"/>
      <c r="D145" s="45"/>
      <c r="O145" s="31"/>
    </row>
    <row r="146" spans="1:28" s="30" customForma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31"/>
      <c r="O146" s="3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34.15" customHeight="1" x14ac:dyDescent="0.2">
      <c r="A147" s="44"/>
      <c r="B147" s="44"/>
      <c r="K147" s="31"/>
      <c r="M147" s="31"/>
      <c r="N147" s="31"/>
      <c r="O147" s="31"/>
    </row>
    <row r="148" spans="1:28" s="13" customFormat="1" x14ac:dyDescent="0.2">
      <c r="A148" s="41" t="s">
        <v>245</v>
      </c>
      <c r="B148" s="4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x14ac:dyDescent="0.2">
      <c r="A149" s="41" t="s">
        <v>246</v>
      </c>
      <c r="B149" s="41"/>
    </row>
    <row r="150" spans="1:28" s="13" customFormat="1" x14ac:dyDescent="0.2">
      <c r="A150" s="41" t="s">
        <v>247</v>
      </c>
      <c r="B150" s="4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4" spans="1:28" s="13" customForma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6" spans="1:28" s="6" customForma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s="6" customForma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62" spans="1:28" s="13" customForma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s="6" customForma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s="13" customForma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s="6" customForma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s="6" customForma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73" spans="1:28" s="13" customForma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s="6" customForma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s="6" customForma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s="13" customForma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s="32" customForma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s="32" customForma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s="19" customForma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s="33" customForma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s="6" customForma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s="33" customForma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s="6" customForma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7" spans="1:28" s="13" customForma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93" spans="1:28" s="13" customForma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s="6" customForma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s="13" customForma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s="6" customForma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s="6" customForma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s="13" customForma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205" spans="1:28" s="25" customForma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s="13" customForma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s="6" customForma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12" spans="1:28" s="13" customForma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</sheetData>
  <mergeCells count="13">
    <mergeCell ref="A2:O2"/>
    <mergeCell ref="A8:B8"/>
    <mergeCell ref="A142:B142"/>
    <mergeCell ref="A145:D145"/>
    <mergeCell ref="A147:B147"/>
    <mergeCell ref="A7:B7"/>
    <mergeCell ref="A150:B150"/>
    <mergeCell ref="A6:O6"/>
    <mergeCell ref="A5:O5"/>
    <mergeCell ref="A4:O4"/>
    <mergeCell ref="A3:O3"/>
    <mergeCell ref="A148:B148"/>
    <mergeCell ref="A149:B149"/>
  </mergeCells>
  <printOptions horizontalCentered="1"/>
  <pageMargins left="0.5" right="0.5" top="1.75" bottom="0.55000000000000004" header="0.12" footer="0.11"/>
  <pageSetup paperSize="5" scale="83" orientation="landscape" r:id="rId1"/>
  <headerFooter>
    <oddHeader xml:space="preserve">&amp;C&amp;G
</oddHeader>
    <oddFooter>&amp;R&amp;"Gotham,Medium"&amp;9&amp;P / &amp;N</oddFooter>
  </headerFooter>
  <rowBreaks count="3" manualBreakCount="3">
    <brk id="76" max="14" man="1"/>
    <brk id="114" max="14" man="1"/>
    <brk id="131" max="14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215"/>
  <sheetViews>
    <sheetView showGridLines="0" tabSelected="1" view="pageBreakPreview" topLeftCell="A7" zoomScale="91" zoomScaleNormal="100" zoomScaleSheetLayoutView="91" workbookViewId="0">
      <selection activeCell="F41" sqref="F41"/>
    </sheetView>
  </sheetViews>
  <sheetFormatPr baseColWidth="10" defaultColWidth="11.5703125" defaultRowHeight="12.75" x14ac:dyDescent="0.2"/>
  <cols>
    <col min="1" max="1" width="5.5703125" style="1" customWidth="1"/>
    <col min="2" max="2" width="55.85546875" style="1" customWidth="1"/>
    <col min="3" max="4" width="13.28515625" style="1" customWidth="1"/>
    <col min="5" max="14" width="11.28515625" style="1" customWidth="1"/>
    <col min="15" max="16" width="12.28515625" style="1" customWidth="1"/>
    <col min="17" max="16384" width="11.5703125" style="1"/>
  </cols>
  <sheetData>
    <row r="2" spans="1:28" ht="13.9" customHeight="1" x14ac:dyDescent="0.2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28" x14ac:dyDescent="0.2">
      <c r="A3" s="47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28" x14ac:dyDescent="0.2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28" x14ac:dyDescent="0.2">
      <c r="A5" s="47" t="s">
        <v>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28" ht="13.9" customHeight="1" x14ac:dyDescent="0.2">
      <c r="A6" s="47" t="s">
        <v>4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28" x14ac:dyDescent="0.2">
      <c r="A7" s="46"/>
      <c r="B7" s="46"/>
      <c r="C7" s="40"/>
      <c r="D7" s="40"/>
      <c r="E7" s="40"/>
      <c r="F7" s="40"/>
      <c r="G7" s="3"/>
      <c r="H7" s="3"/>
      <c r="I7" s="3"/>
      <c r="J7" s="3"/>
      <c r="K7" s="3"/>
      <c r="L7" s="3"/>
      <c r="M7" s="3"/>
      <c r="N7" s="3"/>
      <c r="O7" s="3"/>
      <c r="P7" s="3"/>
    </row>
    <row r="8" spans="1:28" s="6" customFormat="1" ht="25.5" x14ac:dyDescent="0.2">
      <c r="A8" s="42" t="s">
        <v>5</v>
      </c>
      <c r="B8" s="43"/>
      <c r="C8" s="4" t="s">
        <v>6</v>
      </c>
      <c r="D8" s="4" t="s">
        <v>7</v>
      </c>
      <c r="E8" s="5" t="s">
        <v>8</v>
      </c>
      <c r="F8" s="5" t="s">
        <v>9</v>
      </c>
      <c r="G8" s="5" t="s">
        <v>10</v>
      </c>
      <c r="H8" s="5" t="s">
        <v>11</v>
      </c>
      <c r="I8" s="5" t="s">
        <v>12</v>
      </c>
      <c r="J8" s="5" t="s">
        <v>13</v>
      </c>
      <c r="K8" s="5" t="s">
        <v>14</v>
      </c>
      <c r="L8" s="5" t="s">
        <v>15</v>
      </c>
      <c r="M8" s="5" t="s">
        <v>265</v>
      </c>
      <c r="N8" s="5" t="s">
        <v>270</v>
      </c>
      <c r="O8" s="5" t="s">
        <v>273</v>
      </c>
      <c r="P8" s="5" t="s">
        <v>274</v>
      </c>
    </row>
    <row r="9" spans="1:28" s="6" customFormat="1" ht="15" customHeight="1" x14ac:dyDescent="0.2">
      <c r="A9" s="7">
        <v>2.1</v>
      </c>
      <c r="B9" s="8" t="s">
        <v>16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28" ht="15" customHeight="1" x14ac:dyDescent="0.2">
      <c r="A10" s="9" t="s">
        <v>17</v>
      </c>
      <c r="B10" s="10" t="s">
        <v>18</v>
      </c>
      <c r="C10" s="11">
        <f>SUM(C11:C17)</f>
        <v>46914727</v>
      </c>
      <c r="D10" s="11"/>
      <c r="E10" s="11">
        <f t="shared" ref="E10:O10" si="0">SUM(E11:E17)</f>
        <v>3653450</v>
      </c>
      <c r="F10" s="11">
        <f t="shared" si="0"/>
        <v>3698100</v>
      </c>
      <c r="G10" s="11">
        <f t="shared" si="0"/>
        <v>3779100</v>
      </c>
      <c r="H10" s="11">
        <f t="shared" si="0"/>
        <v>3767100</v>
      </c>
      <c r="I10" s="11">
        <f t="shared" si="0"/>
        <v>3715100</v>
      </c>
      <c r="J10" s="11">
        <f t="shared" si="0"/>
        <v>3683600</v>
      </c>
      <c r="K10" s="11">
        <f t="shared" si="0"/>
        <v>4368456.4800000004</v>
      </c>
      <c r="L10" s="11">
        <f>SUM(L11:L17)</f>
        <v>3805600</v>
      </c>
      <c r="M10" s="11">
        <f t="shared" si="0"/>
        <v>4414399.05</v>
      </c>
      <c r="N10" s="11">
        <f t="shared" si="0"/>
        <v>3805600</v>
      </c>
      <c r="O10" s="11">
        <f t="shared" si="0"/>
        <v>8102604.1699999999</v>
      </c>
      <c r="P10" s="11">
        <f>SUM(P11:P17)</f>
        <v>3985600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</row>
    <row r="11" spans="1:28" s="6" customFormat="1" hidden="1" x14ac:dyDescent="0.2">
      <c r="A11" s="10" t="s">
        <v>19</v>
      </c>
      <c r="B11" s="10" t="s">
        <v>20</v>
      </c>
      <c r="C11" s="14">
        <v>34265760</v>
      </c>
      <c r="D11" s="15"/>
      <c r="E11" s="15">
        <v>2558450</v>
      </c>
      <c r="F11" s="15">
        <v>2603100</v>
      </c>
      <c r="G11" s="15">
        <v>2619100</v>
      </c>
      <c r="H11" s="15">
        <v>2597100</v>
      </c>
      <c r="I11" s="15">
        <v>2475100</v>
      </c>
      <c r="J11" s="15">
        <v>2443600</v>
      </c>
      <c r="K11" s="15">
        <v>2515600</v>
      </c>
      <c r="L11" s="15">
        <v>2555600</v>
      </c>
      <c r="M11" s="15">
        <v>2555600</v>
      </c>
      <c r="N11" s="15">
        <v>2555600</v>
      </c>
      <c r="O11" s="15">
        <v>2570600</v>
      </c>
      <c r="P11" s="15">
        <v>2705600</v>
      </c>
    </row>
    <row r="12" spans="1:28" hidden="1" x14ac:dyDescent="0.2">
      <c r="A12" s="10" t="s">
        <v>21</v>
      </c>
      <c r="B12" s="10" t="s">
        <v>22</v>
      </c>
      <c r="C12" s="14">
        <v>7088284</v>
      </c>
      <c r="D12" s="15"/>
      <c r="E12" s="15">
        <v>1095000</v>
      </c>
      <c r="F12" s="15">
        <v>1095000</v>
      </c>
      <c r="G12" s="15">
        <v>1160000</v>
      </c>
      <c r="H12" s="15">
        <v>1170000</v>
      </c>
      <c r="I12" s="15">
        <v>1240000</v>
      </c>
      <c r="J12" s="15">
        <v>1240000</v>
      </c>
      <c r="K12" s="15">
        <v>1250000</v>
      </c>
      <c r="L12" s="15">
        <v>1250000</v>
      </c>
      <c r="M12" s="15">
        <v>1250000</v>
      </c>
      <c r="N12" s="15">
        <v>1250000</v>
      </c>
      <c r="O12" s="15">
        <v>1215000</v>
      </c>
      <c r="P12" s="15">
        <v>1280000</v>
      </c>
    </row>
    <row r="13" spans="1:28" hidden="1" x14ac:dyDescent="0.2">
      <c r="A13" s="10" t="s">
        <v>23</v>
      </c>
      <c r="B13" s="10" t="s">
        <v>24</v>
      </c>
      <c r="C13" s="14">
        <v>1000</v>
      </c>
      <c r="D13" s="15"/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</row>
    <row r="14" spans="1:28" s="19" customFormat="1" hidden="1" x14ac:dyDescent="0.2">
      <c r="A14" s="16" t="s">
        <v>25</v>
      </c>
      <c r="B14" s="16" t="s">
        <v>26</v>
      </c>
      <c r="C14" s="17">
        <v>5555683</v>
      </c>
      <c r="D14" s="18"/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4317004.17</v>
      </c>
      <c r="P14" s="35">
        <v>0</v>
      </c>
    </row>
    <row r="15" spans="1:28" hidden="1" x14ac:dyDescent="0.2">
      <c r="A15" s="10" t="s">
        <v>27</v>
      </c>
      <c r="B15" s="10" t="s">
        <v>28</v>
      </c>
      <c r="C15" s="14">
        <v>2000</v>
      </c>
      <c r="D15" s="15"/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15">
        <v>182856.48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</row>
    <row r="16" spans="1:28" hidden="1" x14ac:dyDescent="0.2">
      <c r="A16" s="10" t="s">
        <v>29</v>
      </c>
      <c r="B16" s="10" t="s">
        <v>30</v>
      </c>
      <c r="C16" s="14">
        <v>1000</v>
      </c>
      <c r="D16" s="15"/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15">
        <v>420000</v>
      </c>
      <c r="L16" s="35">
        <v>0</v>
      </c>
      <c r="M16" s="35">
        <v>577650</v>
      </c>
      <c r="N16" s="35">
        <v>0</v>
      </c>
      <c r="O16" s="35">
        <v>0</v>
      </c>
      <c r="P16" s="35">
        <v>0</v>
      </c>
    </row>
    <row r="17" spans="1:28" hidden="1" x14ac:dyDescent="0.2">
      <c r="A17" s="10" t="s">
        <v>31</v>
      </c>
      <c r="B17" s="10" t="s">
        <v>32</v>
      </c>
      <c r="C17" s="14">
        <v>1000</v>
      </c>
      <c r="D17" s="15"/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31149.05</v>
      </c>
      <c r="N17" s="35">
        <v>0</v>
      </c>
      <c r="O17" s="35">
        <v>0</v>
      </c>
      <c r="P17" s="35">
        <v>0</v>
      </c>
    </row>
    <row r="18" spans="1:28" ht="15" customHeight="1" x14ac:dyDescent="0.2">
      <c r="A18" s="9" t="s">
        <v>33</v>
      </c>
      <c r="B18" s="10" t="s">
        <v>34</v>
      </c>
      <c r="C18" s="11">
        <f>SUM(C19:C23)</f>
        <v>31705520</v>
      </c>
      <c r="D18" s="11"/>
      <c r="E18" s="11">
        <f t="shared" ref="E18:O18" si="1">SUM(E19:E23)</f>
        <v>1041500</v>
      </c>
      <c r="F18" s="11">
        <f t="shared" si="1"/>
        <v>1071500</v>
      </c>
      <c r="G18" s="11">
        <f t="shared" si="1"/>
        <v>1091000</v>
      </c>
      <c r="H18" s="11">
        <f t="shared" si="1"/>
        <v>1116500</v>
      </c>
      <c r="I18" s="11">
        <f t="shared" si="1"/>
        <v>589000</v>
      </c>
      <c r="J18" s="11">
        <f t="shared" si="1"/>
        <v>1670500</v>
      </c>
      <c r="K18" s="11">
        <f t="shared" si="1"/>
        <v>1132500</v>
      </c>
      <c r="L18" s="11">
        <f>SUM(L19:L23)</f>
        <v>1125000</v>
      </c>
      <c r="M18" s="11">
        <f t="shared" si="1"/>
        <v>1144500</v>
      </c>
      <c r="N18" s="11">
        <f t="shared" si="1"/>
        <v>1144500</v>
      </c>
      <c r="O18" s="11">
        <f t="shared" si="1"/>
        <v>1131000</v>
      </c>
      <c r="P18" s="11">
        <f>+P19+P22+P23</f>
        <v>5283295.84</v>
      </c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</row>
    <row r="19" spans="1:28" s="13" customFormat="1" hidden="1" x14ac:dyDescent="0.2">
      <c r="A19" s="10" t="s">
        <v>35</v>
      </c>
      <c r="B19" s="10" t="s">
        <v>36</v>
      </c>
      <c r="C19" s="14">
        <v>4505520</v>
      </c>
      <c r="D19" s="15"/>
      <c r="E19" s="15">
        <v>491500</v>
      </c>
      <c r="F19" s="15">
        <v>509500</v>
      </c>
      <c r="G19" s="15">
        <v>514000</v>
      </c>
      <c r="H19" s="15">
        <v>527500</v>
      </c>
      <c r="I19" s="35">
        <v>0</v>
      </c>
      <c r="J19" s="15">
        <v>1088500</v>
      </c>
      <c r="K19" s="15">
        <v>550500</v>
      </c>
      <c r="L19" s="15">
        <v>546000</v>
      </c>
      <c r="M19" s="35">
        <v>559500</v>
      </c>
      <c r="N19" s="35">
        <v>559500</v>
      </c>
      <c r="O19" s="35">
        <v>546000</v>
      </c>
      <c r="P19" s="35">
        <v>541500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idden="1" x14ac:dyDescent="0.2">
      <c r="A20" s="16" t="s">
        <v>37</v>
      </c>
      <c r="B20" s="16" t="s">
        <v>38</v>
      </c>
      <c r="C20" s="35">
        <v>0</v>
      </c>
      <c r="D20" s="15"/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28" s="13" customFormat="1" hidden="1" x14ac:dyDescent="0.2">
      <c r="A21" s="16" t="s">
        <v>39</v>
      </c>
      <c r="B21" s="16" t="s">
        <v>40</v>
      </c>
      <c r="C21" s="35">
        <v>0</v>
      </c>
      <c r="D21" s="15"/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28" hidden="1" x14ac:dyDescent="0.2">
      <c r="A22" s="10" t="s">
        <v>41</v>
      </c>
      <c r="B22" s="10" t="s">
        <v>42</v>
      </c>
      <c r="C22" s="14">
        <v>27200000</v>
      </c>
      <c r="D22" s="15"/>
      <c r="E22" s="15">
        <v>550000</v>
      </c>
      <c r="F22" s="15">
        <v>562000</v>
      </c>
      <c r="G22" s="15">
        <v>577000</v>
      </c>
      <c r="H22" s="15">
        <v>589000</v>
      </c>
      <c r="I22" s="15">
        <v>589000</v>
      </c>
      <c r="J22" s="15">
        <v>582000</v>
      </c>
      <c r="K22" s="15">
        <v>582000</v>
      </c>
      <c r="L22" s="15">
        <v>579000</v>
      </c>
      <c r="M22" s="15">
        <v>585000</v>
      </c>
      <c r="N22" s="15">
        <v>585000</v>
      </c>
      <c r="O22" s="15">
        <v>585000</v>
      </c>
      <c r="P22" s="15">
        <v>574000</v>
      </c>
    </row>
    <row r="23" spans="1:28" s="20" customFormat="1" hidden="1" x14ac:dyDescent="0.2">
      <c r="A23" s="16" t="s">
        <v>43</v>
      </c>
      <c r="B23" s="16" t="s">
        <v>44</v>
      </c>
      <c r="C23" s="35">
        <v>0</v>
      </c>
      <c r="D23" s="15"/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4167795.84</v>
      </c>
    </row>
    <row r="24" spans="1:28" ht="15" customHeight="1" x14ac:dyDescent="0.2">
      <c r="A24" s="9" t="s">
        <v>45</v>
      </c>
      <c r="B24" s="10" t="s">
        <v>46</v>
      </c>
      <c r="C24" s="11">
        <f>+C25</f>
        <v>360000</v>
      </c>
      <c r="D24" s="21"/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35">
        <v>0</v>
      </c>
      <c r="N24" s="35">
        <v>0</v>
      </c>
      <c r="O24" s="35">
        <v>0</v>
      </c>
      <c r="P24" s="35">
        <v>0</v>
      </c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</row>
    <row r="25" spans="1:28" hidden="1" x14ac:dyDescent="0.2">
      <c r="A25" s="10" t="s">
        <v>47</v>
      </c>
      <c r="B25" s="10" t="s">
        <v>48</v>
      </c>
      <c r="C25" s="14">
        <v>360000</v>
      </c>
      <c r="D25" s="15"/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</row>
    <row r="26" spans="1:28" x14ac:dyDescent="0.2">
      <c r="A26" s="9" t="s">
        <v>49</v>
      </c>
      <c r="B26" s="10" t="s">
        <v>50</v>
      </c>
      <c r="C26" s="35">
        <v>0</v>
      </c>
      <c r="D26" s="36"/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</row>
    <row r="27" spans="1:28" s="19" customFormat="1" hidden="1" x14ac:dyDescent="0.2">
      <c r="A27" s="16" t="s">
        <v>51</v>
      </c>
      <c r="B27" s="16" t="s">
        <v>52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</row>
    <row r="28" spans="1:28" ht="15" customHeight="1" x14ac:dyDescent="0.2">
      <c r="A28" s="9" t="s">
        <v>53</v>
      </c>
      <c r="B28" s="10" t="s">
        <v>54</v>
      </c>
      <c r="C28" s="11">
        <f>SUM(C29:C31)</f>
        <v>6108026</v>
      </c>
      <c r="D28" s="11"/>
      <c r="E28" s="11">
        <f t="shared" ref="E28:P28" si="2">SUM(E29:E31)</f>
        <v>544524.80000000005</v>
      </c>
      <c r="F28" s="11">
        <f t="shared" si="2"/>
        <v>551374.1</v>
      </c>
      <c r="G28" s="11">
        <f t="shared" si="2"/>
        <v>563799.5</v>
      </c>
      <c r="H28" s="11">
        <f t="shared" si="2"/>
        <v>561958.69999999995</v>
      </c>
      <c r="I28" s="11">
        <f t="shared" si="2"/>
        <v>555629.89999999991</v>
      </c>
      <c r="J28" s="11">
        <f t="shared" si="2"/>
        <v>550797.80000000005</v>
      </c>
      <c r="K28" s="11">
        <f t="shared" si="2"/>
        <v>563249.27</v>
      </c>
      <c r="L28" s="11">
        <f>SUM(L29:L31)</f>
        <v>572764.96000000008</v>
      </c>
      <c r="M28" s="11">
        <f t="shared" si="2"/>
        <v>572764.96000000008</v>
      </c>
      <c r="N28" s="11">
        <f t="shared" si="2"/>
        <v>572764.96000000008</v>
      </c>
      <c r="O28" s="11">
        <f t="shared" si="2"/>
        <v>569696.96000000008</v>
      </c>
      <c r="P28" s="11">
        <f t="shared" si="2"/>
        <v>600347.06000000006</v>
      </c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</row>
    <row r="29" spans="1:28" s="6" customFormat="1" hidden="1" x14ac:dyDescent="0.2">
      <c r="A29" s="22" t="s">
        <v>55</v>
      </c>
      <c r="B29" s="22" t="s">
        <v>56</v>
      </c>
      <c r="C29" s="15">
        <v>2806423</v>
      </c>
      <c r="D29" s="15"/>
      <c r="E29" s="15">
        <v>251559.6</v>
      </c>
      <c r="F29" s="15">
        <v>254725.28</v>
      </c>
      <c r="G29" s="15">
        <v>260468.18</v>
      </c>
      <c r="H29" s="15">
        <v>259617.38</v>
      </c>
      <c r="I29" s="15">
        <v>257348.58</v>
      </c>
      <c r="J29" s="15">
        <v>255115.23</v>
      </c>
      <c r="K29" s="15">
        <v>260929.03</v>
      </c>
      <c r="L29" s="15">
        <v>265633.95</v>
      </c>
      <c r="M29" s="35">
        <v>265633.95</v>
      </c>
      <c r="N29" s="35">
        <v>265633.95</v>
      </c>
      <c r="O29" s="35">
        <v>264215.95</v>
      </c>
      <c r="P29" s="35">
        <v>278395.95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s="6" customFormat="1" hidden="1" x14ac:dyDescent="0.2">
      <c r="A30" s="22" t="s">
        <v>57</v>
      </c>
      <c r="B30" s="22" t="s">
        <v>58</v>
      </c>
      <c r="C30" s="15">
        <v>2865911</v>
      </c>
      <c r="D30" s="15"/>
      <c r="E30" s="15">
        <v>259394.95</v>
      </c>
      <c r="F30" s="15">
        <v>262565.09999999998</v>
      </c>
      <c r="G30" s="15">
        <v>268316.09999999998</v>
      </c>
      <c r="H30" s="15">
        <v>267464.09999999998</v>
      </c>
      <c r="I30" s="15">
        <v>263772.09999999998</v>
      </c>
      <c r="J30" s="15">
        <v>261535.6</v>
      </c>
      <c r="K30" s="15">
        <v>267357.59999999998</v>
      </c>
      <c r="L30" s="15">
        <v>270197.59999999998</v>
      </c>
      <c r="M30" s="35">
        <v>270197.59999999998</v>
      </c>
      <c r="N30" s="35">
        <v>270197.59999999998</v>
      </c>
      <c r="O30" s="35">
        <v>268777.59999999998</v>
      </c>
      <c r="P30" s="35">
        <v>282977.59999999998</v>
      </c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idden="1" x14ac:dyDescent="0.2">
      <c r="A31" s="22" t="s">
        <v>59</v>
      </c>
      <c r="B31" s="22" t="s">
        <v>60</v>
      </c>
      <c r="C31" s="15">
        <v>435692</v>
      </c>
      <c r="D31" s="15"/>
      <c r="E31" s="15">
        <v>33570.25</v>
      </c>
      <c r="F31" s="15">
        <v>34083.72</v>
      </c>
      <c r="G31" s="15">
        <v>35015.22</v>
      </c>
      <c r="H31" s="15">
        <v>34877.22</v>
      </c>
      <c r="I31" s="15">
        <v>34509.22</v>
      </c>
      <c r="J31" s="15">
        <v>34146.97</v>
      </c>
      <c r="K31" s="15">
        <v>34962.639999999999</v>
      </c>
      <c r="L31" s="15">
        <v>36933.410000000003</v>
      </c>
      <c r="M31" s="35">
        <v>36933.410000000003</v>
      </c>
      <c r="N31" s="35">
        <v>36933.410000000003</v>
      </c>
      <c r="O31" s="35">
        <v>36703.410000000003</v>
      </c>
      <c r="P31" s="35">
        <v>38973.51</v>
      </c>
    </row>
    <row r="32" spans="1:28" s="6" customFormat="1" ht="15" customHeight="1" x14ac:dyDescent="0.2">
      <c r="A32" s="7">
        <v>2.2000000000000002</v>
      </c>
      <c r="B32" s="8" t="s">
        <v>61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28" ht="15" customHeight="1" x14ac:dyDescent="0.2">
      <c r="A33" s="9" t="s">
        <v>62</v>
      </c>
      <c r="B33" s="10" t="s">
        <v>63</v>
      </c>
      <c r="C33" s="11">
        <f>SUM(C34:C40)</f>
        <v>1739799</v>
      </c>
      <c r="D33" s="11"/>
      <c r="E33" s="11">
        <f>SUM(E34:E40)</f>
        <v>86257.63</v>
      </c>
      <c r="F33" s="11">
        <f t="shared" ref="F33:H33" si="3">SUM(F34:F40)</f>
        <v>73067.58</v>
      </c>
      <c r="G33" s="11">
        <f t="shared" si="3"/>
        <v>136792.54</v>
      </c>
      <c r="H33" s="11">
        <f t="shared" si="3"/>
        <v>103590.6</v>
      </c>
      <c r="I33" s="11">
        <f>SUM(I34:I42)</f>
        <v>142222.33000000002</v>
      </c>
      <c r="J33" s="11">
        <f>SUM(J34:J42)</f>
        <v>106671.29000000001</v>
      </c>
      <c r="K33" s="11">
        <f>SUM(K34:K42)</f>
        <v>106090.98000000001</v>
      </c>
      <c r="L33" s="11">
        <f>SUM(L34:L40)</f>
        <v>41089.370000000003</v>
      </c>
      <c r="M33" s="11">
        <f>SUM(M34:M40)</f>
        <v>179789.81</v>
      </c>
      <c r="N33" s="11">
        <f>SUM(N34:N40)</f>
        <v>66079.7</v>
      </c>
      <c r="O33" s="11">
        <f>SUM(O34:O40)</f>
        <v>121598.38</v>
      </c>
      <c r="P33" s="11">
        <f>SUM(P34:P40)</f>
        <v>618964.67999999993</v>
      </c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</row>
    <row r="34" spans="1:28" hidden="1" x14ac:dyDescent="0.2">
      <c r="A34" s="10" t="s">
        <v>64</v>
      </c>
      <c r="B34" s="10" t="s">
        <v>65</v>
      </c>
      <c r="C34" s="14">
        <v>240000</v>
      </c>
      <c r="D34" s="15"/>
      <c r="E34" s="35">
        <v>0</v>
      </c>
      <c r="F34" s="15">
        <v>30562.81</v>
      </c>
      <c r="G34" s="15">
        <v>59650.57</v>
      </c>
      <c r="H34" s="15">
        <v>28917.49</v>
      </c>
      <c r="I34" s="15">
        <v>28737.41</v>
      </c>
      <c r="J34" s="15">
        <v>29934.63</v>
      </c>
      <c r="K34" s="15">
        <v>29021.040000000001</v>
      </c>
      <c r="L34" s="35">
        <v>0</v>
      </c>
      <c r="M34" s="15">
        <v>59486.74</v>
      </c>
      <c r="N34" s="15">
        <v>0</v>
      </c>
      <c r="O34" s="15">
        <v>56442.05</v>
      </c>
      <c r="P34" s="15">
        <v>0</v>
      </c>
    </row>
    <row r="35" spans="1:28" s="13" customFormat="1" hidden="1" x14ac:dyDescent="0.2">
      <c r="A35" s="10" t="s">
        <v>66</v>
      </c>
      <c r="B35" s="10" t="s">
        <v>67</v>
      </c>
      <c r="C35" s="14">
        <v>780000</v>
      </c>
      <c r="D35" s="15"/>
      <c r="E35" s="15">
        <v>47258.28</v>
      </c>
      <c r="F35" s="15">
        <v>35553.11</v>
      </c>
      <c r="G35" s="15">
        <v>35402.629999999997</v>
      </c>
      <c r="H35" s="15">
        <v>36165.72</v>
      </c>
      <c r="I35" s="15">
        <v>35478.519999999997</v>
      </c>
      <c r="J35" s="15">
        <v>32989.339999999997</v>
      </c>
      <c r="K35" s="15">
        <v>32111.62</v>
      </c>
      <c r="L35" s="15">
        <v>33199.19</v>
      </c>
      <c r="M35" s="15">
        <v>32901.75</v>
      </c>
      <c r="N35" s="15">
        <v>17915.16</v>
      </c>
      <c r="O35" s="15">
        <v>19263.830000000002</v>
      </c>
      <c r="P35" s="15">
        <v>502129.52</v>
      </c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</row>
    <row r="36" spans="1:28" s="23" customFormat="1" hidden="1" x14ac:dyDescent="0.2">
      <c r="A36" s="10" t="s">
        <v>68</v>
      </c>
      <c r="B36" s="10" t="s">
        <v>69</v>
      </c>
      <c r="C36" s="14">
        <v>4419</v>
      </c>
      <c r="D36" s="15"/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35">
        <v>78762.19</v>
      </c>
    </row>
    <row r="37" spans="1:28" s="13" customFormat="1" hidden="1" x14ac:dyDescent="0.2">
      <c r="A37" s="10" t="s">
        <v>70</v>
      </c>
      <c r="B37" s="10" t="s">
        <v>71</v>
      </c>
      <c r="C37" s="14">
        <v>103980</v>
      </c>
      <c r="D37" s="15"/>
      <c r="E37" s="15">
        <v>6951.66</v>
      </c>
      <c r="F37" s="15">
        <v>6951.66</v>
      </c>
      <c r="G37" s="15">
        <v>6951.66</v>
      </c>
      <c r="H37" s="15">
        <v>6887.46</v>
      </c>
      <c r="I37" s="15">
        <v>6887.82</v>
      </c>
      <c r="J37" s="15">
        <v>6753.5</v>
      </c>
      <c r="K37" s="15">
        <v>6753.5</v>
      </c>
      <c r="L37" s="15">
        <v>6906.18</v>
      </c>
      <c r="M37" s="15">
        <v>6862.15</v>
      </c>
      <c r="N37" s="15">
        <v>6753.5</v>
      </c>
      <c r="O37" s="15">
        <v>6875.59</v>
      </c>
      <c r="P37" s="35">
        <v>0</v>
      </c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s="6" customFormat="1" hidden="1" x14ac:dyDescent="0.2">
      <c r="A38" s="10" t="s">
        <v>72</v>
      </c>
      <c r="B38" s="10" t="s">
        <v>73</v>
      </c>
      <c r="C38" s="14">
        <v>600000</v>
      </c>
      <c r="D38" s="15"/>
      <c r="E38" s="15">
        <v>31747.69</v>
      </c>
      <c r="F38" s="35">
        <v>0</v>
      </c>
      <c r="G38" s="15">
        <v>31435.68</v>
      </c>
      <c r="H38" s="15">
        <v>31619.93</v>
      </c>
      <c r="I38" s="15">
        <v>70500.58</v>
      </c>
      <c r="J38" s="15">
        <v>35980.82</v>
      </c>
      <c r="K38" s="15">
        <v>38204.82</v>
      </c>
      <c r="L38" s="35">
        <v>0</v>
      </c>
      <c r="M38" s="15">
        <v>78204.17</v>
      </c>
      <c r="N38" s="15">
        <v>40631.040000000001</v>
      </c>
      <c r="O38" s="15">
        <v>38536.910000000003</v>
      </c>
      <c r="P38" s="15">
        <v>36992.97</v>
      </c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s="6" customFormat="1" hidden="1" x14ac:dyDescent="0.2">
      <c r="A39" s="10" t="s">
        <v>74</v>
      </c>
      <c r="B39" s="10" t="s">
        <v>75</v>
      </c>
      <c r="C39" s="14">
        <v>4800</v>
      </c>
      <c r="D39" s="15"/>
      <c r="E39" s="15">
        <v>300</v>
      </c>
      <c r="F39" s="35">
        <v>0</v>
      </c>
      <c r="G39" s="15">
        <v>600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15">
        <v>1800</v>
      </c>
      <c r="N39" s="15">
        <v>300</v>
      </c>
      <c r="O39" s="35">
        <v>0</v>
      </c>
      <c r="P39" s="35">
        <v>600</v>
      </c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idden="1" x14ac:dyDescent="0.2">
      <c r="A40" s="10" t="s">
        <v>76</v>
      </c>
      <c r="B40" s="10" t="s">
        <v>77</v>
      </c>
      <c r="C40" s="14">
        <v>6600</v>
      </c>
      <c r="D40" s="15"/>
      <c r="E40" s="35">
        <v>0</v>
      </c>
      <c r="F40" s="35">
        <v>0</v>
      </c>
      <c r="G40" s="15">
        <v>2752</v>
      </c>
      <c r="H40" s="35">
        <v>0</v>
      </c>
      <c r="I40" s="15">
        <v>618</v>
      </c>
      <c r="J40" s="15">
        <v>1013</v>
      </c>
      <c r="K40" s="15">
        <v>0</v>
      </c>
      <c r="L40" s="15">
        <v>984</v>
      </c>
      <c r="M40" s="15">
        <v>535</v>
      </c>
      <c r="N40" s="15">
        <v>480</v>
      </c>
      <c r="O40" s="15">
        <v>480</v>
      </c>
      <c r="P40" s="15">
        <v>480</v>
      </c>
    </row>
    <row r="41" spans="1:28" ht="15" customHeight="1" x14ac:dyDescent="0.2">
      <c r="A41" s="9" t="s">
        <v>78</v>
      </c>
      <c r="B41" s="10" t="s">
        <v>79</v>
      </c>
      <c r="C41" s="21">
        <f>+C42</f>
        <v>0</v>
      </c>
      <c r="D41" s="21">
        <f t="shared" ref="D41:O41" si="4">+D42</f>
        <v>0</v>
      </c>
      <c r="E41" s="21">
        <f t="shared" si="4"/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122425</v>
      </c>
      <c r="O41" s="21">
        <f t="shared" si="4"/>
        <v>0</v>
      </c>
      <c r="P41" s="21">
        <f>+P42+P43</f>
        <v>48970</v>
      </c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</row>
    <row r="42" spans="1:28" hidden="1" x14ac:dyDescent="0.2">
      <c r="A42" s="10" t="s">
        <v>271</v>
      </c>
      <c r="B42" s="24" t="s">
        <v>272</v>
      </c>
      <c r="C42" s="35">
        <v>0</v>
      </c>
      <c r="D42" s="35">
        <v>0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35">
        <v>0</v>
      </c>
      <c r="N42" s="35">
        <v>122425</v>
      </c>
      <c r="O42" s="35">
        <v>0</v>
      </c>
      <c r="P42" s="35">
        <v>0</v>
      </c>
    </row>
    <row r="43" spans="1:28" hidden="1" x14ac:dyDescent="0.2">
      <c r="A43" s="10" t="s">
        <v>275</v>
      </c>
      <c r="B43" s="24" t="s">
        <v>276</v>
      </c>
      <c r="C43" s="35">
        <v>0</v>
      </c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48970</v>
      </c>
    </row>
    <row r="44" spans="1:28" ht="15" customHeight="1" x14ac:dyDescent="0.2">
      <c r="A44" s="9" t="s">
        <v>80</v>
      </c>
      <c r="B44" s="10" t="s">
        <v>81</v>
      </c>
      <c r="C44" s="11">
        <f>+C45</f>
        <v>300000</v>
      </c>
      <c r="D44" s="21"/>
      <c r="E44" s="21">
        <v>0</v>
      </c>
      <c r="F44" s="11">
        <f t="shared" ref="F44:P44" si="5">+F45</f>
        <v>17920</v>
      </c>
      <c r="G44" s="11">
        <f t="shared" si="5"/>
        <v>66780</v>
      </c>
      <c r="H44" s="21">
        <f t="shared" si="5"/>
        <v>0</v>
      </c>
      <c r="I44" s="21">
        <f t="shared" si="5"/>
        <v>18740</v>
      </c>
      <c r="J44" s="21">
        <f t="shared" si="5"/>
        <v>44390</v>
      </c>
      <c r="K44" s="21">
        <f t="shared" si="5"/>
        <v>5630</v>
      </c>
      <c r="L44" s="21">
        <f>+L45</f>
        <v>5750</v>
      </c>
      <c r="M44" s="21">
        <f t="shared" si="5"/>
        <v>0</v>
      </c>
      <c r="N44" s="21">
        <f t="shared" si="5"/>
        <v>8910</v>
      </c>
      <c r="O44" s="21">
        <f t="shared" si="5"/>
        <v>0</v>
      </c>
      <c r="P44" s="21">
        <f t="shared" si="5"/>
        <v>107070</v>
      </c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</row>
    <row r="45" spans="1:28" hidden="1" x14ac:dyDescent="0.2">
      <c r="A45" s="10" t="s">
        <v>82</v>
      </c>
      <c r="B45" s="10" t="s">
        <v>83</v>
      </c>
      <c r="C45" s="14">
        <v>300000</v>
      </c>
      <c r="D45" s="35"/>
      <c r="E45" s="35">
        <v>0</v>
      </c>
      <c r="F45" s="15">
        <v>17920</v>
      </c>
      <c r="G45" s="15">
        <v>66780</v>
      </c>
      <c r="H45" s="35">
        <v>0</v>
      </c>
      <c r="I45" s="15">
        <v>18740</v>
      </c>
      <c r="J45" s="15">
        <v>44390</v>
      </c>
      <c r="K45" s="15">
        <v>5630</v>
      </c>
      <c r="L45" s="15">
        <v>5750</v>
      </c>
      <c r="M45" s="35">
        <v>0</v>
      </c>
      <c r="N45" s="35">
        <v>8910</v>
      </c>
      <c r="O45" s="35">
        <v>0</v>
      </c>
      <c r="P45" s="35">
        <v>107070</v>
      </c>
    </row>
    <row r="46" spans="1:28" x14ac:dyDescent="0.2">
      <c r="A46" s="9" t="s">
        <v>84</v>
      </c>
      <c r="B46" s="10" t="s">
        <v>85</v>
      </c>
      <c r="C46" s="21">
        <v>0</v>
      </c>
      <c r="D46" s="38"/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</row>
    <row r="47" spans="1:28" ht="15" customHeight="1" x14ac:dyDescent="0.2">
      <c r="A47" s="9" t="s">
        <v>86</v>
      </c>
      <c r="B47" s="10" t="s">
        <v>87</v>
      </c>
      <c r="C47" s="21">
        <v>0</v>
      </c>
      <c r="D47" s="11"/>
      <c r="E47" s="21">
        <v>0</v>
      </c>
      <c r="F47" s="21">
        <v>0</v>
      </c>
      <c r="G47" s="21">
        <v>0</v>
      </c>
      <c r="H47" s="21">
        <v>0</v>
      </c>
      <c r="I47" s="21">
        <v>11925.38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</row>
    <row r="48" spans="1:28" ht="15" customHeight="1" x14ac:dyDescent="0.2">
      <c r="A48" s="9" t="s">
        <v>88</v>
      </c>
      <c r="B48" s="10" t="s">
        <v>89</v>
      </c>
      <c r="C48" s="21">
        <v>0</v>
      </c>
      <c r="D48" s="38"/>
      <c r="E48" s="21">
        <v>0</v>
      </c>
      <c r="F48" s="11">
        <f t="shared" ref="F48:P48" si="6">+F49</f>
        <v>19080</v>
      </c>
      <c r="G48" s="11">
        <f t="shared" si="6"/>
        <v>38160</v>
      </c>
      <c r="H48" s="11">
        <f t="shared" si="6"/>
        <v>19080</v>
      </c>
      <c r="I48" s="11">
        <f t="shared" si="6"/>
        <v>19080</v>
      </c>
      <c r="J48" s="11">
        <f t="shared" si="6"/>
        <v>19080</v>
      </c>
      <c r="K48" s="11">
        <f t="shared" si="6"/>
        <v>19080</v>
      </c>
      <c r="L48" s="11">
        <f t="shared" si="6"/>
        <v>19080</v>
      </c>
      <c r="M48" s="11">
        <f t="shared" si="6"/>
        <v>19080</v>
      </c>
      <c r="N48" s="11">
        <f t="shared" si="6"/>
        <v>19080</v>
      </c>
      <c r="O48" s="11">
        <f t="shared" si="6"/>
        <v>19080</v>
      </c>
      <c r="P48" s="21">
        <f t="shared" si="6"/>
        <v>0</v>
      </c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</row>
    <row r="49" spans="1:28" ht="12.75" hidden="1" customHeight="1" x14ac:dyDescent="0.2">
      <c r="A49" s="10" t="s">
        <v>90</v>
      </c>
      <c r="B49" s="10" t="s">
        <v>91</v>
      </c>
      <c r="C49" s="14"/>
      <c r="D49" s="15"/>
      <c r="E49" s="21">
        <v>0</v>
      </c>
      <c r="F49" s="15">
        <v>19080</v>
      </c>
      <c r="G49" s="15">
        <v>38160</v>
      </c>
      <c r="H49" s="15">
        <v>19080</v>
      </c>
      <c r="I49" s="15">
        <v>19080</v>
      </c>
      <c r="J49" s="15">
        <v>19080</v>
      </c>
      <c r="K49" s="15">
        <v>19080</v>
      </c>
      <c r="L49" s="15">
        <v>19080</v>
      </c>
      <c r="M49" s="15">
        <v>19080</v>
      </c>
      <c r="N49" s="15">
        <v>19080</v>
      </c>
      <c r="O49" s="15">
        <v>19080</v>
      </c>
      <c r="P49" s="21">
        <v>0</v>
      </c>
    </row>
    <row r="50" spans="1:28" ht="25.5" x14ac:dyDescent="0.2">
      <c r="A50" s="9" t="s">
        <v>92</v>
      </c>
      <c r="B50" s="24" t="s">
        <v>93</v>
      </c>
      <c r="C50" s="11">
        <f>SUM(C51:C52)</f>
        <v>412000</v>
      </c>
      <c r="D50" s="11"/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11">
        <f>SUM(J51:J52)</f>
        <v>58385.31</v>
      </c>
      <c r="K50" s="21">
        <f t="shared" ref="K50:P50" si="7">SUM(K51:K52)</f>
        <v>0</v>
      </c>
      <c r="L50" s="21">
        <f t="shared" si="7"/>
        <v>0</v>
      </c>
      <c r="M50" s="21">
        <f t="shared" si="7"/>
        <v>0</v>
      </c>
      <c r="N50" s="11">
        <f t="shared" si="7"/>
        <v>10611.32</v>
      </c>
      <c r="O50" s="21">
        <f t="shared" si="7"/>
        <v>0</v>
      </c>
      <c r="P50" s="21">
        <f t="shared" si="7"/>
        <v>310564.2</v>
      </c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</row>
    <row r="51" spans="1:28" hidden="1" x14ac:dyDescent="0.2">
      <c r="A51" s="10" t="s">
        <v>94</v>
      </c>
      <c r="B51" s="10" t="s">
        <v>95</v>
      </c>
      <c r="C51" s="14">
        <v>12000</v>
      </c>
      <c r="D51" s="15"/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35">
        <v>310564.2</v>
      </c>
    </row>
    <row r="52" spans="1:28" hidden="1" x14ac:dyDescent="0.2">
      <c r="A52" s="10" t="s">
        <v>96</v>
      </c>
      <c r="B52" s="10" t="s">
        <v>97</v>
      </c>
      <c r="C52" s="14">
        <v>400000</v>
      </c>
      <c r="D52" s="14"/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15">
        <v>58385.31</v>
      </c>
      <c r="K52" s="21">
        <v>0</v>
      </c>
      <c r="L52" s="21">
        <v>0</v>
      </c>
      <c r="M52" s="21">
        <v>0</v>
      </c>
      <c r="N52" s="15">
        <v>10611.32</v>
      </c>
      <c r="O52" s="21">
        <v>0</v>
      </c>
      <c r="P52" s="15">
        <v>0</v>
      </c>
    </row>
    <row r="53" spans="1:28" ht="15" customHeight="1" x14ac:dyDescent="0.2">
      <c r="A53" s="9" t="s">
        <v>98</v>
      </c>
      <c r="B53" s="10" t="s">
        <v>99</v>
      </c>
      <c r="C53" s="11">
        <f>+C54</f>
        <v>24000</v>
      </c>
      <c r="D53" s="11"/>
      <c r="E53" s="21">
        <v>0</v>
      </c>
      <c r="F53" s="21">
        <v>0</v>
      </c>
      <c r="G53" s="21">
        <v>0</v>
      </c>
      <c r="H53" s="21">
        <v>0</v>
      </c>
      <c r="I53" s="21">
        <f t="shared" ref="I53:P53" si="8">SUM(I54:I55)</f>
        <v>98795.5</v>
      </c>
      <c r="J53" s="21">
        <f t="shared" si="8"/>
        <v>0</v>
      </c>
      <c r="K53" s="21">
        <f t="shared" si="8"/>
        <v>177000</v>
      </c>
      <c r="L53" s="21">
        <f t="shared" si="8"/>
        <v>0</v>
      </c>
      <c r="M53" s="21">
        <f t="shared" si="8"/>
        <v>0</v>
      </c>
      <c r="N53" s="21">
        <f t="shared" si="8"/>
        <v>196682.4</v>
      </c>
      <c r="O53" s="21">
        <f t="shared" si="8"/>
        <v>0</v>
      </c>
      <c r="P53" s="21">
        <f t="shared" si="8"/>
        <v>0</v>
      </c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</row>
    <row r="54" spans="1:28" hidden="1" x14ac:dyDescent="0.2">
      <c r="A54" s="22" t="s">
        <v>100</v>
      </c>
      <c r="B54" s="22" t="s">
        <v>101</v>
      </c>
      <c r="C54" s="15">
        <v>24000</v>
      </c>
      <c r="D54" s="15"/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35">
        <v>0</v>
      </c>
      <c r="P54" s="35">
        <v>0</v>
      </c>
    </row>
    <row r="55" spans="1:28" hidden="1" x14ac:dyDescent="0.2">
      <c r="A55" s="22" t="s">
        <v>102</v>
      </c>
      <c r="B55" s="22" t="s">
        <v>103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15">
        <v>98795.5</v>
      </c>
      <c r="J55" s="21">
        <v>0</v>
      </c>
      <c r="K55" s="15">
        <v>177000</v>
      </c>
      <c r="L55" s="21">
        <v>0</v>
      </c>
      <c r="M55" s="21">
        <v>0</v>
      </c>
      <c r="N55" s="15">
        <v>196682.4</v>
      </c>
      <c r="O55" s="35">
        <v>0</v>
      </c>
      <c r="P55" s="35">
        <v>0</v>
      </c>
    </row>
    <row r="56" spans="1:28" ht="15" customHeight="1" x14ac:dyDescent="0.2">
      <c r="A56" s="9" t="s">
        <v>104</v>
      </c>
      <c r="B56" s="10" t="s">
        <v>105</v>
      </c>
      <c r="C56" s="21">
        <v>0</v>
      </c>
      <c r="D56" s="11"/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35">
        <v>0</v>
      </c>
      <c r="P56" s="35">
        <v>0</v>
      </c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</row>
    <row r="57" spans="1:28" s="6" customFormat="1" ht="15" customHeight="1" x14ac:dyDescent="0.2">
      <c r="A57" s="7">
        <v>2.2999999999999998</v>
      </c>
      <c r="B57" s="8" t="s">
        <v>106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</row>
    <row r="58" spans="1:28" ht="15" customHeight="1" x14ac:dyDescent="0.2">
      <c r="A58" s="9" t="s">
        <v>107</v>
      </c>
      <c r="B58" s="10" t="s">
        <v>108</v>
      </c>
      <c r="C58" s="11">
        <f>+C59</f>
        <v>1700000</v>
      </c>
      <c r="D58" s="11"/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f t="shared" ref="J58:P58" si="9">+J59</f>
        <v>112784.4</v>
      </c>
      <c r="K58" s="21">
        <f t="shared" si="9"/>
        <v>0</v>
      </c>
      <c r="L58" s="21">
        <f t="shared" si="9"/>
        <v>0</v>
      </c>
      <c r="M58" s="21">
        <f t="shared" si="9"/>
        <v>0</v>
      </c>
      <c r="N58" s="21">
        <f t="shared" si="9"/>
        <v>0</v>
      </c>
      <c r="O58" s="21">
        <f t="shared" si="9"/>
        <v>0</v>
      </c>
      <c r="P58" s="21">
        <f t="shared" si="9"/>
        <v>129132.91</v>
      </c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</row>
    <row r="59" spans="1:28" hidden="1" x14ac:dyDescent="0.2">
      <c r="A59" s="10" t="s">
        <v>109</v>
      </c>
      <c r="B59" s="10" t="s">
        <v>110</v>
      </c>
      <c r="C59" s="14">
        <v>1700000</v>
      </c>
      <c r="D59" s="14"/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14">
        <v>112784.4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35">
        <v>129132.91</v>
      </c>
    </row>
    <row r="60" spans="1:28" ht="15" customHeight="1" x14ac:dyDescent="0.2">
      <c r="A60" s="9" t="s">
        <v>111</v>
      </c>
      <c r="B60" s="10" t="s">
        <v>112</v>
      </c>
      <c r="C60" s="11">
        <f>SUM(C61:C64)</f>
        <v>544000</v>
      </c>
      <c r="D60" s="11"/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f t="shared" ref="K60:P60" si="10">SUM(K61:K64)</f>
        <v>15930</v>
      </c>
      <c r="L60" s="21">
        <f t="shared" si="10"/>
        <v>0</v>
      </c>
      <c r="M60" s="21">
        <f t="shared" si="10"/>
        <v>0</v>
      </c>
      <c r="N60" s="21">
        <f t="shared" si="10"/>
        <v>0</v>
      </c>
      <c r="O60" s="21">
        <f t="shared" si="10"/>
        <v>0</v>
      </c>
      <c r="P60" s="21">
        <f t="shared" si="10"/>
        <v>17912.400000000001</v>
      </c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</row>
    <row r="61" spans="1:28" hidden="1" x14ac:dyDescent="0.2">
      <c r="A61" s="10" t="s">
        <v>113</v>
      </c>
      <c r="B61" s="10" t="s">
        <v>248</v>
      </c>
      <c r="C61" s="14">
        <v>82000</v>
      </c>
      <c r="D61" s="14"/>
      <c r="E61" s="15"/>
      <c r="F61" s="15"/>
      <c r="G61" s="21">
        <v>0</v>
      </c>
      <c r="H61" s="21"/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</row>
    <row r="62" spans="1:28" s="25" customFormat="1" hidden="1" x14ac:dyDescent="0.2">
      <c r="A62" s="10" t="s">
        <v>114</v>
      </c>
      <c r="B62" s="10" t="s">
        <v>249</v>
      </c>
      <c r="C62" s="14">
        <v>82000</v>
      </c>
      <c r="D62" s="14"/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35">
        <v>15930</v>
      </c>
      <c r="L62" s="21">
        <v>0</v>
      </c>
      <c r="M62" s="21">
        <v>0</v>
      </c>
      <c r="N62" s="21">
        <v>0</v>
      </c>
      <c r="O62" s="21">
        <v>0</v>
      </c>
      <c r="P62" s="35">
        <v>17912.400000000001</v>
      </c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</row>
    <row r="63" spans="1:28" s="25" customFormat="1" hidden="1" x14ac:dyDescent="0.2">
      <c r="A63" s="10" t="s">
        <v>115</v>
      </c>
      <c r="B63" s="10" t="s">
        <v>250</v>
      </c>
      <c r="C63" s="14">
        <v>272000</v>
      </c>
      <c r="D63" s="14"/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</row>
    <row r="64" spans="1:28" s="25" customFormat="1" hidden="1" x14ac:dyDescent="0.2">
      <c r="A64" s="10" t="s">
        <v>116</v>
      </c>
      <c r="B64" s="10" t="s">
        <v>251</v>
      </c>
      <c r="C64" s="14">
        <v>108000</v>
      </c>
      <c r="D64" s="14"/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</row>
    <row r="65" spans="1:28" ht="15" customHeight="1" x14ac:dyDescent="0.2">
      <c r="A65" s="9" t="s">
        <v>117</v>
      </c>
      <c r="B65" s="10" t="s">
        <v>118</v>
      </c>
      <c r="C65" s="11">
        <f>SUM(C66:C68)</f>
        <v>108000</v>
      </c>
      <c r="D65" s="11"/>
      <c r="E65" s="21">
        <v>0</v>
      </c>
      <c r="F65" s="21">
        <v>0</v>
      </c>
      <c r="G65" s="21">
        <v>0</v>
      </c>
      <c r="H65" s="11">
        <f>SUM(H66:H68)</f>
        <v>14235.92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f>+P67</f>
        <v>40998.980000000003</v>
      </c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</row>
    <row r="66" spans="1:28" hidden="1" x14ac:dyDescent="0.2">
      <c r="A66" s="10" t="s">
        <v>119</v>
      </c>
      <c r="B66" s="10" t="s">
        <v>252</v>
      </c>
      <c r="C66" s="14">
        <v>60000</v>
      </c>
      <c r="D66" s="14"/>
      <c r="E66" s="21">
        <v>0</v>
      </c>
      <c r="F66" s="21">
        <v>0</v>
      </c>
      <c r="G66" s="21">
        <v>0</v>
      </c>
      <c r="H66" s="35">
        <v>14235.92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s="25" customFormat="1" hidden="1" x14ac:dyDescent="0.2">
      <c r="A67" s="10" t="s">
        <v>120</v>
      </c>
      <c r="B67" s="10" t="s">
        <v>253</v>
      </c>
      <c r="C67" s="14">
        <v>24000</v>
      </c>
      <c r="D67" s="14"/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35">
        <v>40998.980000000003</v>
      </c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s="25" customFormat="1" hidden="1" x14ac:dyDescent="0.2">
      <c r="A68" s="10" t="s">
        <v>121</v>
      </c>
      <c r="B68" s="10" t="s">
        <v>254</v>
      </c>
      <c r="C68" s="14">
        <v>24000</v>
      </c>
      <c r="D68" s="14"/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:28" ht="15" customHeight="1" x14ac:dyDescent="0.2">
      <c r="A69" s="9" t="s">
        <v>122</v>
      </c>
      <c r="B69" s="10" t="s">
        <v>123</v>
      </c>
      <c r="C69" s="21">
        <v>0</v>
      </c>
      <c r="D69" s="11"/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</row>
    <row r="70" spans="1:28" ht="15" customHeight="1" x14ac:dyDescent="0.2">
      <c r="A70" s="9" t="s">
        <v>124</v>
      </c>
      <c r="B70" s="10" t="s">
        <v>125</v>
      </c>
      <c r="C70" s="11">
        <f>SUM(C71:C71)</f>
        <v>120000</v>
      </c>
      <c r="D70" s="11"/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f>+M71</f>
        <v>122200.04</v>
      </c>
      <c r="N70" s="21">
        <v>0</v>
      </c>
      <c r="O70" s="21">
        <v>0</v>
      </c>
      <c r="P70" s="21">
        <v>0</v>
      </c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</row>
    <row r="71" spans="1:28" hidden="1" x14ac:dyDescent="0.2">
      <c r="A71" s="10" t="s">
        <v>126</v>
      </c>
      <c r="B71" s="10" t="s">
        <v>255</v>
      </c>
      <c r="C71" s="14">
        <v>120000</v>
      </c>
      <c r="D71" s="14"/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35">
        <v>122200.04</v>
      </c>
      <c r="N71" s="21">
        <v>0</v>
      </c>
      <c r="O71" s="21">
        <v>0</v>
      </c>
      <c r="P71" s="21">
        <v>0</v>
      </c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1:28" ht="15" customHeight="1" x14ac:dyDescent="0.2">
      <c r="A72" s="9" t="s">
        <v>127</v>
      </c>
      <c r="B72" s="10" t="s">
        <v>128</v>
      </c>
      <c r="C72" s="21">
        <v>0</v>
      </c>
      <c r="D72" s="11"/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35979.94</v>
      </c>
      <c r="N72" s="21">
        <v>0</v>
      </c>
      <c r="O72" s="21">
        <v>0</v>
      </c>
      <c r="P72" s="21">
        <v>0</v>
      </c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</row>
    <row r="73" spans="1:28" ht="15" customHeight="1" x14ac:dyDescent="0.2">
      <c r="A73" s="9" t="s">
        <v>129</v>
      </c>
      <c r="B73" s="10" t="s">
        <v>130</v>
      </c>
      <c r="C73" s="11">
        <f>SUM(C74:C75)</f>
        <v>3510000</v>
      </c>
      <c r="D73" s="11"/>
      <c r="E73" s="21">
        <v>0</v>
      </c>
      <c r="F73" s="11">
        <f t="shared" ref="F73:P73" si="11">SUM(F74:F75)</f>
        <v>585000</v>
      </c>
      <c r="G73" s="11">
        <f t="shared" si="11"/>
        <v>292500</v>
      </c>
      <c r="H73" s="21">
        <f t="shared" si="11"/>
        <v>0</v>
      </c>
      <c r="I73" s="21">
        <f t="shared" si="11"/>
        <v>585000</v>
      </c>
      <c r="J73" s="21">
        <f t="shared" si="11"/>
        <v>292500</v>
      </c>
      <c r="K73" s="21">
        <f t="shared" si="11"/>
        <v>0</v>
      </c>
      <c r="L73" s="21">
        <f t="shared" si="11"/>
        <v>292500</v>
      </c>
      <c r="M73" s="21">
        <f t="shared" si="11"/>
        <v>585000</v>
      </c>
      <c r="N73" s="21">
        <f t="shared" si="11"/>
        <v>0</v>
      </c>
      <c r="O73" s="21">
        <f t="shared" si="11"/>
        <v>292500</v>
      </c>
      <c r="P73" s="21">
        <f t="shared" si="11"/>
        <v>585000</v>
      </c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</row>
    <row r="74" spans="1:28" hidden="1" x14ac:dyDescent="0.2">
      <c r="A74" s="10" t="s">
        <v>131</v>
      </c>
      <c r="B74" s="10" t="s">
        <v>132</v>
      </c>
      <c r="C74" s="14">
        <v>3210000</v>
      </c>
      <c r="D74" s="14"/>
      <c r="E74" s="15"/>
      <c r="F74" s="15">
        <v>535000</v>
      </c>
      <c r="G74" s="15">
        <v>267500</v>
      </c>
      <c r="H74" s="21">
        <v>0</v>
      </c>
      <c r="I74" s="15">
        <f>267500*2</f>
        <v>535000</v>
      </c>
      <c r="J74" s="15">
        <v>267500</v>
      </c>
      <c r="K74" s="21">
        <v>0</v>
      </c>
      <c r="L74" s="15">
        <v>267500</v>
      </c>
      <c r="M74" s="35">
        <f>267500*2</f>
        <v>535000</v>
      </c>
      <c r="N74" s="35">
        <v>0</v>
      </c>
      <c r="O74" s="35">
        <v>267500</v>
      </c>
      <c r="P74" s="35">
        <f>267500*2</f>
        <v>535000</v>
      </c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:28" s="25" customFormat="1" hidden="1" x14ac:dyDescent="0.2">
      <c r="A75" s="10" t="s">
        <v>133</v>
      </c>
      <c r="B75" s="10" t="s">
        <v>134</v>
      </c>
      <c r="C75" s="14">
        <v>300000</v>
      </c>
      <c r="D75" s="14"/>
      <c r="E75" s="15"/>
      <c r="F75" s="15">
        <v>50000</v>
      </c>
      <c r="G75" s="15">
        <v>25000</v>
      </c>
      <c r="H75" s="21">
        <v>0</v>
      </c>
      <c r="I75" s="15">
        <f>25000*2</f>
        <v>50000</v>
      </c>
      <c r="J75" s="15">
        <v>25000</v>
      </c>
      <c r="K75" s="21">
        <v>0</v>
      </c>
      <c r="L75" s="15">
        <v>25000</v>
      </c>
      <c r="M75" s="35">
        <f>25000*2</f>
        <v>50000</v>
      </c>
      <c r="N75" s="35">
        <v>0</v>
      </c>
      <c r="O75" s="35">
        <v>25000</v>
      </c>
      <c r="P75" s="35">
        <v>50000</v>
      </c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1:28" ht="25.5" x14ac:dyDescent="0.2">
      <c r="A76" s="9" t="s">
        <v>135</v>
      </c>
      <c r="B76" s="24" t="s">
        <v>136</v>
      </c>
      <c r="C76" s="21">
        <v>0</v>
      </c>
      <c r="D76" s="11"/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35">
        <v>0</v>
      </c>
      <c r="N76" s="35">
        <v>0</v>
      </c>
      <c r="O76" s="35">
        <v>0</v>
      </c>
      <c r="P76" s="35">
        <v>0</v>
      </c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</row>
    <row r="77" spans="1:28" ht="15" customHeight="1" x14ac:dyDescent="0.2">
      <c r="A77" s="9" t="s">
        <v>137</v>
      </c>
      <c r="B77" s="10" t="s">
        <v>138</v>
      </c>
      <c r="C77" s="11">
        <f>SUM(C78:C84)</f>
        <v>853886</v>
      </c>
      <c r="D77" s="11"/>
      <c r="E77" s="21">
        <v>0</v>
      </c>
      <c r="F77" s="21">
        <v>0</v>
      </c>
      <c r="G77" s="21">
        <v>0</v>
      </c>
      <c r="H77" s="11">
        <f t="shared" ref="H77:P77" si="12">SUM(H78:H84)</f>
        <v>119633.98</v>
      </c>
      <c r="I77" s="11">
        <f t="shared" si="12"/>
        <v>13540.5</v>
      </c>
      <c r="J77" s="21">
        <f t="shared" si="12"/>
        <v>0</v>
      </c>
      <c r="K77" s="21">
        <f t="shared" si="12"/>
        <v>0</v>
      </c>
      <c r="L77" s="21">
        <f t="shared" si="12"/>
        <v>0</v>
      </c>
      <c r="M77" s="21">
        <f t="shared" si="12"/>
        <v>95519.32</v>
      </c>
      <c r="N77" s="21">
        <f t="shared" si="12"/>
        <v>0</v>
      </c>
      <c r="O77" s="21">
        <f t="shared" si="12"/>
        <v>0</v>
      </c>
      <c r="P77" s="21">
        <f t="shared" si="12"/>
        <v>309257.26</v>
      </c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</row>
    <row r="78" spans="1:28" hidden="1" x14ac:dyDescent="0.2">
      <c r="A78" s="10" t="s">
        <v>139</v>
      </c>
      <c r="B78" s="10" t="s">
        <v>256</v>
      </c>
      <c r="C78" s="14">
        <v>40000</v>
      </c>
      <c r="D78" s="14"/>
      <c r="E78" s="35">
        <v>0</v>
      </c>
      <c r="F78" s="35">
        <v>0</v>
      </c>
      <c r="G78" s="35">
        <v>0</v>
      </c>
      <c r="H78" s="15">
        <v>23322.94</v>
      </c>
      <c r="I78" s="35">
        <v>0</v>
      </c>
      <c r="J78" s="35">
        <v>0</v>
      </c>
      <c r="K78" s="35">
        <v>0</v>
      </c>
      <c r="L78" s="35">
        <v>0</v>
      </c>
      <c r="M78" s="35">
        <v>82342.820000000007</v>
      </c>
      <c r="N78" s="35">
        <v>0</v>
      </c>
      <c r="O78" s="35">
        <v>0</v>
      </c>
      <c r="P78" s="35">
        <v>0</v>
      </c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1:28" s="25" customFormat="1" hidden="1" x14ac:dyDescent="0.2">
      <c r="A79" s="10" t="s">
        <v>140</v>
      </c>
      <c r="B79" s="10" t="s">
        <v>257</v>
      </c>
      <c r="C79" s="14">
        <v>24000</v>
      </c>
      <c r="D79" s="14"/>
      <c r="E79" s="35">
        <v>0</v>
      </c>
      <c r="F79" s="35">
        <v>0</v>
      </c>
      <c r="G79" s="35">
        <v>0</v>
      </c>
      <c r="H79" s="15">
        <v>96311.039999999994</v>
      </c>
      <c r="I79" s="15">
        <v>13540.5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5">
        <v>0</v>
      </c>
      <c r="P79" s="35">
        <v>141212.35999999999</v>
      </c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28" s="25" customFormat="1" hidden="1" x14ac:dyDescent="0.2">
      <c r="A80" s="10" t="s">
        <v>141</v>
      </c>
      <c r="B80" s="10" t="s">
        <v>258</v>
      </c>
      <c r="C80" s="14">
        <v>40000</v>
      </c>
      <c r="D80" s="14"/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5">
        <v>0</v>
      </c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spans="1:28" s="25" customFormat="1" hidden="1" x14ac:dyDescent="0.2">
      <c r="A81" s="10" t="s">
        <v>142</v>
      </c>
      <c r="B81" s="10" t="s">
        <v>259</v>
      </c>
      <c r="C81" s="14">
        <v>20000</v>
      </c>
      <c r="D81" s="14"/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5">
        <v>7276.5</v>
      </c>
      <c r="N81" s="35">
        <v>0</v>
      </c>
      <c r="O81" s="35">
        <v>0</v>
      </c>
      <c r="P81" s="35">
        <v>37000</v>
      </c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spans="1:28" s="25" customFormat="1" hidden="1" x14ac:dyDescent="0.2">
      <c r="A82" s="10" t="s">
        <v>266</v>
      </c>
      <c r="B82" s="10" t="s">
        <v>268</v>
      </c>
      <c r="C82" s="21">
        <v>0</v>
      </c>
      <c r="D82" s="14"/>
      <c r="E82" s="35"/>
      <c r="F82" s="35"/>
      <c r="G82" s="35"/>
      <c r="H82" s="35"/>
      <c r="I82" s="35"/>
      <c r="J82" s="35"/>
      <c r="K82" s="35"/>
      <c r="L82" s="35"/>
      <c r="M82" s="35">
        <v>0</v>
      </c>
      <c r="N82" s="35">
        <v>0</v>
      </c>
      <c r="O82" s="35">
        <v>0</v>
      </c>
      <c r="P82" s="35">
        <v>0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spans="1:28" s="25" customFormat="1" hidden="1" x14ac:dyDescent="0.2">
      <c r="A83" s="10" t="s">
        <v>267</v>
      </c>
      <c r="B83" s="10" t="s">
        <v>269</v>
      </c>
      <c r="C83" s="21">
        <v>0</v>
      </c>
      <c r="D83" s="14"/>
      <c r="E83" s="35"/>
      <c r="F83" s="35"/>
      <c r="G83" s="35"/>
      <c r="H83" s="35"/>
      <c r="I83" s="35"/>
      <c r="J83" s="35"/>
      <c r="K83" s="35"/>
      <c r="L83" s="35"/>
      <c r="M83" s="35">
        <v>5900</v>
      </c>
      <c r="N83" s="35">
        <v>0</v>
      </c>
      <c r="O83" s="35">
        <v>0</v>
      </c>
      <c r="P83" s="35">
        <v>0</v>
      </c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spans="1:28" s="25" customFormat="1" hidden="1" x14ac:dyDescent="0.2">
      <c r="A84" s="10" t="s">
        <v>143</v>
      </c>
      <c r="B84" s="10" t="s">
        <v>260</v>
      </c>
      <c r="C84" s="14">
        <v>729886</v>
      </c>
      <c r="D84" s="14"/>
      <c r="E84" s="35">
        <v>0</v>
      </c>
      <c r="F84" s="35">
        <v>0</v>
      </c>
      <c r="G84" s="35">
        <v>0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35">
        <v>0</v>
      </c>
      <c r="N84" s="35">
        <v>0</v>
      </c>
      <c r="O84" s="35">
        <v>0</v>
      </c>
      <c r="P84" s="35">
        <v>131044.9</v>
      </c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</row>
    <row r="85" spans="1:28" s="6" customFormat="1" ht="15" customHeight="1" x14ac:dyDescent="0.2">
      <c r="A85" s="7">
        <v>2.4</v>
      </c>
      <c r="B85" s="8" t="s">
        <v>144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1:28" ht="15" customHeight="1" x14ac:dyDescent="0.2">
      <c r="A86" s="9" t="s">
        <v>145</v>
      </c>
      <c r="B86" s="10" t="s">
        <v>146</v>
      </c>
      <c r="C86" s="21">
        <v>0</v>
      </c>
      <c r="D86" s="11"/>
      <c r="E86" s="21">
        <v>0</v>
      </c>
      <c r="F86" s="21">
        <v>0</v>
      </c>
      <c r="G86" s="21">
        <v>0</v>
      </c>
      <c r="H86" s="21">
        <v>0</v>
      </c>
      <c r="I86" s="21">
        <f t="shared" ref="I86:P86" si="13">+I87</f>
        <v>70000</v>
      </c>
      <c r="J86" s="21">
        <f t="shared" si="13"/>
        <v>0</v>
      </c>
      <c r="K86" s="21">
        <f t="shared" si="13"/>
        <v>50000</v>
      </c>
      <c r="L86" s="21">
        <f t="shared" si="13"/>
        <v>0</v>
      </c>
      <c r="M86" s="21">
        <f t="shared" si="13"/>
        <v>0</v>
      </c>
      <c r="N86" s="21">
        <f t="shared" si="13"/>
        <v>0</v>
      </c>
      <c r="O86" s="21">
        <f t="shared" si="13"/>
        <v>0</v>
      </c>
      <c r="P86" s="21">
        <f t="shared" si="13"/>
        <v>0</v>
      </c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</row>
    <row r="87" spans="1:28" s="25" customFormat="1" hidden="1" x14ac:dyDescent="0.2">
      <c r="A87" s="10" t="s">
        <v>147</v>
      </c>
      <c r="B87" s="10" t="s">
        <v>261</v>
      </c>
      <c r="C87" s="21">
        <v>0</v>
      </c>
      <c r="D87" s="11"/>
      <c r="E87" s="21">
        <v>0</v>
      </c>
      <c r="F87" s="21">
        <v>0</v>
      </c>
      <c r="G87" s="21">
        <v>0</v>
      </c>
      <c r="H87" s="21">
        <v>0</v>
      </c>
      <c r="I87" s="15">
        <v>70000</v>
      </c>
      <c r="J87" s="21">
        <v>0</v>
      </c>
      <c r="K87" s="15">
        <v>50000</v>
      </c>
      <c r="L87" s="21">
        <v>0</v>
      </c>
      <c r="M87" s="21">
        <v>0</v>
      </c>
      <c r="N87" s="21">
        <v>0</v>
      </c>
      <c r="O87" s="21">
        <v>0</v>
      </c>
      <c r="P87" s="21">
        <v>0</v>
      </c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</row>
    <row r="88" spans="1:28" ht="15" customHeight="1" x14ac:dyDescent="0.2">
      <c r="A88" s="9" t="s">
        <v>148</v>
      </c>
      <c r="B88" s="10" t="s">
        <v>149</v>
      </c>
      <c r="C88" s="21">
        <v>0</v>
      </c>
      <c r="D88" s="11"/>
      <c r="E88" s="21"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</row>
    <row r="89" spans="1:28" ht="15" customHeight="1" x14ac:dyDescent="0.2">
      <c r="A89" s="9" t="s">
        <v>150</v>
      </c>
      <c r="B89" s="10" t="s">
        <v>151</v>
      </c>
      <c r="C89" s="21">
        <v>0</v>
      </c>
      <c r="D89" s="11"/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</row>
    <row r="90" spans="1:28" ht="15" customHeight="1" x14ac:dyDescent="0.2">
      <c r="A90" s="9" t="s">
        <v>152</v>
      </c>
      <c r="B90" s="10" t="s">
        <v>153</v>
      </c>
      <c r="C90" s="21">
        <v>0</v>
      </c>
      <c r="D90" s="11"/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</row>
    <row r="91" spans="1:28" ht="15" customHeight="1" x14ac:dyDescent="0.2">
      <c r="A91" s="9" t="s">
        <v>154</v>
      </c>
      <c r="B91" s="10" t="s">
        <v>155</v>
      </c>
      <c r="C91" s="21">
        <v>0</v>
      </c>
      <c r="D91" s="11"/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</row>
    <row r="92" spans="1:28" ht="15" customHeight="1" x14ac:dyDescent="0.2">
      <c r="A92" s="9" t="s">
        <v>156</v>
      </c>
      <c r="B92" s="1" t="s">
        <v>157</v>
      </c>
      <c r="C92" s="21">
        <v>0</v>
      </c>
      <c r="D92" s="11"/>
      <c r="E92" s="21"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  <c r="P92" s="21">
        <v>0</v>
      </c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</row>
    <row r="93" spans="1:28" ht="15" customHeight="1" x14ac:dyDescent="0.2">
      <c r="A93" s="9" t="s">
        <v>158</v>
      </c>
      <c r="B93" s="10" t="s">
        <v>159</v>
      </c>
      <c r="C93" s="21">
        <v>0</v>
      </c>
      <c r="D93" s="11"/>
      <c r="E93" s="21">
        <v>0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  <c r="P93" s="21">
        <v>0</v>
      </c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</row>
    <row r="94" spans="1:28" ht="15" customHeight="1" x14ac:dyDescent="0.2">
      <c r="A94" s="9" t="s">
        <v>160</v>
      </c>
      <c r="B94" s="10" t="s">
        <v>161</v>
      </c>
      <c r="C94" s="21">
        <v>0</v>
      </c>
      <c r="D94" s="11"/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0</v>
      </c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</row>
    <row r="95" spans="1:28" s="6" customFormat="1" ht="15" customHeight="1" x14ac:dyDescent="0.2">
      <c r="A95" s="7">
        <v>2.5</v>
      </c>
      <c r="B95" s="8" t="s">
        <v>162</v>
      </c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21">
        <v>0</v>
      </c>
    </row>
    <row r="96" spans="1:28" ht="15" customHeight="1" x14ac:dyDescent="0.2">
      <c r="A96" s="9" t="s">
        <v>163</v>
      </c>
      <c r="B96" s="10" t="s">
        <v>164</v>
      </c>
      <c r="C96" s="21">
        <v>0</v>
      </c>
      <c r="D96" s="11"/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</row>
    <row r="97" spans="1:28" ht="15" customHeight="1" x14ac:dyDescent="0.2">
      <c r="A97" s="9" t="s">
        <v>165</v>
      </c>
      <c r="B97" s="10" t="s">
        <v>166</v>
      </c>
      <c r="C97" s="21">
        <v>0</v>
      </c>
      <c r="D97" s="11"/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</row>
    <row r="98" spans="1:28" ht="15" customHeight="1" x14ac:dyDescent="0.2">
      <c r="A98" s="9" t="s">
        <v>167</v>
      </c>
      <c r="B98" s="10" t="s">
        <v>168</v>
      </c>
      <c r="C98" s="21">
        <v>0</v>
      </c>
      <c r="D98" s="11"/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0</v>
      </c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</row>
    <row r="99" spans="1:28" ht="15" customHeight="1" x14ac:dyDescent="0.2">
      <c r="A99" s="9" t="s">
        <v>169</v>
      </c>
      <c r="B99" s="10" t="s">
        <v>170</v>
      </c>
      <c r="C99" s="21">
        <v>0</v>
      </c>
      <c r="D99" s="11"/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</row>
    <row r="100" spans="1:28" ht="15" customHeight="1" x14ac:dyDescent="0.2">
      <c r="A100" s="9" t="s">
        <v>171</v>
      </c>
      <c r="B100" s="10" t="s">
        <v>172</v>
      </c>
      <c r="C100" s="21">
        <v>0</v>
      </c>
      <c r="D100" s="11"/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</row>
    <row r="101" spans="1:28" ht="15" customHeight="1" x14ac:dyDescent="0.2">
      <c r="A101" s="9" t="s">
        <v>173</v>
      </c>
      <c r="B101" s="10" t="s">
        <v>174</v>
      </c>
      <c r="C101" s="21">
        <v>0</v>
      </c>
      <c r="D101" s="11"/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</row>
    <row r="102" spans="1:28" ht="15" customHeight="1" x14ac:dyDescent="0.2">
      <c r="A102" s="9" t="s">
        <v>175</v>
      </c>
      <c r="B102" s="10" t="s">
        <v>161</v>
      </c>
      <c r="C102" s="21">
        <v>0</v>
      </c>
      <c r="D102" s="11"/>
      <c r="E102" s="21">
        <v>0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  <c r="P102" s="21">
        <v>0</v>
      </c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</row>
    <row r="103" spans="1:28" s="6" customFormat="1" ht="15" customHeight="1" x14ac:dyDescent="0.2">
      <c r="A103" s="7">
        <v>2.6</v>
      </c>
      <c r="B103" s="8" t="s">
        <v>176</v>
      </c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</row>
    <row r="104" spans="1:28" ht="15" customHeight="1" x14ac:dyDescent="0.2">
      <c r="A104" s="9" t="s">
        <v>177</v>
      </c>
      <c r="B104" s="10" t="s">
        <v>178</v>
      </c>
      <c r="C104" s="11">
        <f>SUM(C105:C107)</f>
        <v>340000</v>
      </c>
      <c r="D104" s="11"/>
      <c r="E104" s="21">
        <v>0</v>
      </c>
      <c r="F104" s="21">
        <v>0</v>
      </c>
      <c r="G104" s="21">
        <v>0</v>
      </c>
      <c r="H104" s="11">
        <f t="shared" ref="H104:P104" si="14">SUM(H105:H107)</f>
        <v>69942.720000000001</v>
      </c>
      <c r="I104" s="11">
        <f t="shared" si="14"/>
        <v>41807.07</v>
      </c>
      <c r="J104" s="21">
        <f t="shared" si="14"/>
        <v>0</v>
      </c>
      <c r="K104" s="21">
        <f t="shared" si="14"/>
        <v>0</v>
      </c>
      <c r="L104" s="21">
        <f t="shared" si="14"/>
        <v>0</v>
      </c>
      <c r="M104" s="21">
        <f t="shared" si="14"/>
        <v>0</v>
      </c>
      <c r="N104" s="21">
        <f t="shared" si="14"/>
        <v>0</v>
      </c>
      <c r="O104" s="21">
        <f t="shared" si="14"/>
        <v>124136</v>
      </c>
      <c r="P104" s="21">
        <f t="shared" si="14"/>
        <v>104763</v>
      </c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</row>
    <row r="105" spans="1:28" hidden="1" x14ac:dyDescent="0.2">
      <c r="A105" s="22" t="s">
        <v>179</v>
      </c>
      <c r="B105" s="22" t="s">
        <v>262</v>
      </c>
      <c r="C105" s="15">
        <v>150000</v>
      </c>
      <c r="D105" s="15"/>
      <c r="E105" s="21">
        <v>0</v>
      </c>
      <c r="F105" s="21">
        <v>0</v>
      </c>
      <c r="G105" s="21">
        <v>0</v>
      </c>
      <c r="H105" s="15">
        <v>69942.720000000001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35">
        <v>0</v>
      </c>
      <c r="P105" s="35">
        <v>0</v>
      </c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</row>
    <row r="106" spans="1:28" hidden="1" x14ac:dyDescent="0.2">
      <c r="A106" s="22" t="s">
        <v>180</v>
      </c>
      <c r="B106" s="22" t="s">
        <v>263</v>
      </c>
      <c r="C106" s="15">
        <v>150000</v>
      </c>
      <c r="D106" s="15"/>
      <c r="E106" s="21">
        <v>0</v>
      </c>
      <c r="F106" s="21">
        <v>0</v>
      </c>
      <c r="G106" s="21">
        <v>0</v>
      </c>
      <c r="H106" s="21">
        <v>0</v>
      </c>
      <c r="I106" s="15">
        <v>41807.07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35">
        <v>0</v>
      </c>
      <c r="P106" s="35">
        <v>24995</v>
      </c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</row>
    <row r="107" spans="1:28" s="25" customFormat="1" hidden="1" x14ac:dyDescent="0.2">
      <c r="A107" s="22" t="s">
        <v>181</v>
      </c>
      <c r="B107" s="22" t="s">
        <v>264</v>
      </c>
      <c r="C107" s="15">
        <v>40000</v>
      </c>
      <c r="D107" s="15"/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15"/>
      <c r="K107" s="21">
        <v>0</v>
      </c>
      <c r="L107" s="21">
        <v>0</v>
      </c>
      <c r="M107" s="21">
        <v>0</v>
      </c>
      <c r="N107" s="21">
        <v>0</v>
      </c>
      <c r="O107" s="35">
        <v>124136</v>
      </c>
      <c r="P107" s="35">
        <v>79768</v>
      </c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</row>
    <row r="108" spans="1:28" ht="15" customHeight="1" x14ac:dyDescent="0.2">
      <c r="A108" s="9" t="s">
        <v>182</v>
      </c>
      <c r="B108" s="10" t="s">
        <v>183</v>
      </c>
      <c r="C108" s="21">
        <v>0</v>
      </c>
      <c r="D108" s="11"/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  <c r="P108" s="21">
        <v>0</v>
      </c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</row>
    <row r="109" spans="1:28" ht="15" customHeight="1" x14ac:dyDescent="0.2">
      <c r="A109" s="9" t="s">
        <v>184</v>
      </c>
      <c r="B109" s="10" t="s">
        <v>185</v>
      </c>
      <c r="C109" s="21">
        <v>0</v>
      </c>
      <c r="D109" s="11"/>
      <c r="E109" s="21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</row>
    <row r="110" spans="1:28" ht="15" customHeight="1" x14ac:dyDescent="0.2">
      <c r="A110" s="9" t="s">
        <v>186</v>
      </c>
      <c r="B110" s="10" t="s">
        <v>187</v>
      </c>
      <c r="C110" s="21">
        <v>0</v>
      </c>
      <c r="D110" s="11">
        <f>+D111</f>
        <v>5600000</v>
      </c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  <c r="P110" s="21">
        <f>+P111</f>
        <v>5580000</v>
      </c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</row>
    <row r="111" spans="1:28" ht="15" hidden="1" customHeight="1" x14ac:dyDescent="0.2">
      <c r="A111" s="22" t="s">
        <v>277</v>
      </c>
      <c r="B111" s="22" t="s">
        <v>278</v>
      </c>
      <c r="C111" s="21">
        <v>0</v>
      </c>
      <c r="D111" s="37">
        <v>5600000</v>
      </c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35">
        <v>5580000</v>
      </c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</row>
    <row r="112" spans="1:28" ht="15" customHeight="1" x14ac:dyDescent="0.2">
      <c r="A112" s="9" t="s">
        <v>188</v>
      </c>
      <c r="B112" s="10" t="s">
        <v>189</v>
      </c>
      <c r="C112" s="21">
        <v>0</v>
      </c>
      <c r="D112" s="11"/>
      <c r="E112" s="21">
        <v>0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1">
        <v>0</v>
      </c>
      <c r="P112" s="21">
        <f>+P113</f>
        <v>59500.01</v>
      </c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</row>
    <row r="113" spans="1:28" ht="15" hidden="1" customHeight="1" x14ac:dyDescent="0.2">
      <c r="A113" s="10" t="s">
        <v>279</v>
      </c>
      <c r="B113" s="10" t="s">
        <v>280</v>
      </c>
      <c r="C113" s="21">
        <v>0</v>
      </c>
      <c r="D113" s="11"/>
      <c r="E113" s="21">
        <v>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  <c r="P113" s="35">
        <v>59500.01</v>
      </c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</row>
    <row r="114" spans="1:28" ht="15" customHeight="1" x14ac:dyDescent="0.2">
      <c r="A114" s="9" t="s">
        <v>190</v>
      </c>
      <c r="B114" s="10" t="s">
        <v>191</v>
      </c>
      <c r="C114" s="21">
        <v>0</v>
      </c>
      <c r="D114" s="11"/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</row>
    <row r="115" spans="1:28" ht="15" customHeight="1" x14ac:dyDescent="0.2">
      <c r="A115" s="9" t="s">
        <v>192</v>
      </c>
      <c r="B115" s="10" t="s">
        <v>193</v>
      </c>
      <c r="C115" s="21">
        <v>0</v>
      </c>
      <c r="D115" s="11"/>
      <c r="E115" s="21">
        <v>0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  <c r="P115" s="21">
        <v>0</v>
      </c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</row>
    <row r="116" spans="1:28" ht="15" customHeight="1" x14ac:dyDescent="0.2">
      <c r="A116" s="9" t="s">
        <v>194</v>
      </c>
      <c r="B116" s="10" t="s">
        <v>195</v>
      </c>
      <c r="C116" s="21">
        <v>0</v>
      </c>
      <c r="D116" s="11"/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0</v>
      </c>
      <c r="P116" s="21">
        <v>0</v>
      </c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</row>
    <row r="117" spans="1:28" ht="15" customHeight="1" x14ac:dyDescent="0.2">
      <c r="A117" s="9" t="s">
        <v>196</v>
      </c>
      <c r="B117" s="10" t="s">
        <v>197</v>
      </c>
      <c r="C117" s="21">
        <v>0</v>
      </c>
      <c r="D117" s="11"/>
      <c r="E117" s="21">
        <v>0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  <c r="P117" s="21">
        <v>0</v>
      </c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</row>
    <row r="118" spans="1:28" s="6" customFormat="1" ht="15" customHeight="1" x14ac:dyDescent="0.2">
      <c r="A118" s="7">
        <v>2.7</v>
      </c>
      <c r="B118" s="8" t="s">
        <v>198</v>
      </c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</row>
    <row r="119" spans="1:28" ht="15" customHeight="1" x14ac:dyDescent="0.2">
      <c r="A119" s="9" t="s">
        <v>199</v>
      </c>
      <c r="B119" s="10" t="s">
        <v>200</v>
      </c>
      <c r="C119" s="21">
        <v>0</v>
      </c>
      <c r="D119" s="11"/>
      <c r="E119" s="21">
        <v>0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0</v>
      </c>
      <c r="O119" s="21">
        <v>0</v>
      </c>
      <c r="P119" s="21">
        <v>0</v>
      </c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</row>
    <row r="120" spans="1:28" ht="15" customHeight="1" x14ac:dyDescent="0.2">
      <c r="A120" s="9" t="s">
        <v>201</v>
      </c>
      <c r="B120" s="10" t="s">
        <v>202</v>
      </c>
      <c r="C120" s="21">
        <v>0</v>
      </c>
      <c r="D120" s="11"/>
      <c r="E120" s="21">
        <v>0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0</v>
      </c>
      <c r="O120" s="21">
        <v>0</v>
      </c>
      <c r="P120" s="21">
        <v>0</v>
      </c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</row>
    <row r="121" spans="1:28" ht="15" customHeight="1" x14ac:dyDescent="0.2">
      <c r="A121" s="9" t="s">
        <v>203</v>
      </c>
      <c r="B121" s="10" t="s">
        <v>204</v>
      </c>
      <c r="C121" s="21">
        <v>0</v>
      </c>
      <c r="D121" s="11"/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</row>
    <row r="122" spans="1:28" ht="27.75" customHeight="1" x14ac:dyDescent="0.2">
      <c r="A122" s="9" t="s">
        <v>205</v>
      </c>
      <c r="B122" s="24" t="s">
        <v>206</v>
      </c>
      <c r="C122" s="21">
        <v>0</v>
      </c>
      <c r="D122" s="11"/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</row>
    <row r="123" spans="1:28" s="6" customFormat="1" ht="15" customHeight="1" x14ac:dyDescent="0.2">
      <c r="A123" s="7">
        <v>2.8</v>
      </c>
      <c r="B123" s="8" t="s">
        <v>207</v>
      </c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</row>
    <row r="124" spans="1:28" ht="15" customHeight="1" x14ac:dyDescent="0.2">
      <c r="A124" s="9" t="s">
        <v>208</v>
      </c>
      <c r="B124" s="10" t="s">
        <v>209</v>
      </c>
      <c r="C124" s="21">
        <v>0</v>
      </c>
      <c r="D124" s="11"/>
      <c r="E124" s="21">
        <v>0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</row>
    <row r="125" spans="1:28" ht="15" customHeight="1" x14ac:dyDescent="0.2">
      <c r="A125" s="9" t="s">
        <v>210</v>
      </c>
      <c r="B125" s="10" t="s">
        <v>211</v>
      </c>
      <c r="C125" s="21">
        <v>0</v>
      </c>
      <c r="D125" s="11"/>
      <c r="E125" s="21">
        <v>0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</row>
    <row r="126" spans="1:28" ht="15" customHeight="1" x14ac:dyDescent="0.2">
      <c r="A126" s="9" t="s">
        <v>212</v>
      </c>
      <c r="B126" s="10" t="s">
        <v>213</v>
      </c>
      <c r="C126" s="21">
        <v>0</v>
      </c>
      <c r="D126" s="11"/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  <c r="P126" s="21">
        <v>0</v>
      </c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</row>
    <row r="127" spans="1:28" ht="15" customHeight="1" x14ac:dyDescent="0.2">
      <c r="A127" s="9" t="s">
        <v>214</v>
      </c>
      <c r="B127" s="24" t="s">
        <v>215</v>
      </c>
      <c r="C127" s="21">
        <v>0</v>
      </c>
      <c r="D127" s="11"/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  <c r="P127" s="21">
        <v>0</v>
      </c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</row>
    <row r="128" spans="1:28" ht="15" customHeight="1" x14ac:dyDescent="0.2">
      <c r="A128" s="9" t="s">
        <v>216</v>
      </c>
      <c r="B128" s="24" t="s">
        <v>217</v>
      </c>
      <c r="C128" s="21">
        <v>0</v>
      </c>
      <c r="D128" s="11"/>
      <c r="E128" s="21">
        <v>0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  <c r="P128" s="21">
        <v>0</v>
      </c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</row>
    <row r="129" spans="1:28" s="6" customFormat="1" ht="15" customHeight="1" x14ac:dyDescent="0.2">
      <c r="A129" s="7">
        <v>2.9</v>
      </c>
      <c r="B129" s="8" t="s">
        <v>218</v>
      </c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</row>
    <row r="130" spans="1:28" ht="15" customHeight="1" x14ac:dyDescent="0.2">
      <c r="A130" s="9" t="s">
        <v>219</v>
      </c>
      <c r="B130" s="10" t="s">
        <v>220</v>
      </c>
      <c r="C130" s="21">
        <v>0</v>
      </c>
      <c r="D130" s="11"/>
      <c r="E130" s="21">
        <v>0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  <c r="P130" s="21">
        <v>0</v>
      </c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</row>
    <row r="131" spans="1:28" ht="15" customHeight="1" x14ac:dyDescent="0.2">
      <c r="A131" s="9" t="s">
        <v>221</v>
      </c>
      <c r="B131" s="10" t="s">
        <v>222</v>
      </c>
      <c r="C131" s="21">
        <v>0</v>
      </c>
      <c r="D131" s="11"/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</row>
    <row r="132" spans="1:28" ht="15" customHeight="1" x14ac:dyDescent="0.2">
      <c r="A132" s="9" t="s">
        <v>223</v>
      </c>
      <c r="B132" s="10" t="s">
        <v>224</v>
      </c>
      <c r="C132" s="21">
        <v>0</v>
      </c>
      <c r="D132" s="11"/>
      <c r="E132" s="21">
        <v>0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  <c r="P132" s="21">
        <v>0</v>
      </c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</row>
    <row r="133" spans="1:28" ht="15" customHeight="1" x14ac:dyDescent="0.2">
      <c r="A133" s="9" t="s">
        <v>225</v>
      </c>
      <c r="B133" s="10" t="s">
        <v>226</v>
      </c>
      <c r="C133" s="21">
        <v>0</v>
      </c>
      <c r="D133" s="11"/>
      <c r="E133" s="21">
        <v>0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0</v>
      </c>
      <c r="O133" s="21">
        <v>0</v>
      </c>
      <c r="P133" s="21">
        <v>0</v>
      </c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</row>
    <row r="134" spans="1:28" ht="18" customHeight="1" x14ac:dyDescent="0.2">
      <c r="A134" s="26"/>
      <c r="B134" s="27" t="s">
        <v>227</v>
      </c>
      <c r="C134" s="12">
        <f>C10+C18+C24+C26+C28+C33+C41+C44+C46+C47+C48+C50+C53+C56+C58+C60+C65+C69+C70+C72+C73+C76+C77+SUM(C86:C94)+SUM(C96:C102)+C104+SUM(C108:C117)+SUM(C119:C122)+SUM(C124:C128)+SUM(C130:C133)</f>
        <v>94739958</v>
      </c>
      <c r="D134" s="12"/>
      <c r="E134" s="12">
        <f>E10+E18+E24+E26+E28+E33+E41+E44+E46+E47+E48+E50+E53+E56+E58+E60+E65+E69+E70+E72+E73+E76+E77+SUM(E86:E94)+SUM(E96:E102)+E104+SUM(E108:E117)+SUM(E119:E122)+SUM(E124:E128)+SUM(E130:E133)</f>
        <v>5325732.43</v>
      </c>
      <c r="F134" s="12">
        <f>F10+F18+F24+F26+F28+F33+F41+F44+F46+F47+F48+F50+F53+F56+F58+F60+F65+F69+F70+F72+F73+F76+F77+SUM(F86:F94)+SUM(F96:F102)+F104+SUM(F108:F117)+SUM(F119:F122)+SUM(F124:F128)+SUM(F130:F133)</f>
        <v>6016041.6799999997</v>
      </c>
      <c r="G134" s="12">
        <f>G10+G18+G24+G26+G28+G33+G41+G44+G46+G47+G48+G50+G53+G56+G58+G60+G65+G69+G70+G72+G73+G76+G77+SUM(G86:G94)+SUM(G96:G102)+G104+SUM(G108:G117)+SUM(G119:G122)+SUM(G124:G128)+SUM(G130:G133)</f>
        <v>5968132.04</v>
      </c>
      <c r="H134" s="12">
        <f>H10+H18+H24+H26+H28+H33+H41+H44+H46+H47+H48+H50+H53+H56+H58+H60+H65+H69+H70+H72+H73+H76+H77+SUM(H86:H94)+SUM(H96:H102)+H104+SUM(H108:H117)+SUM(H119:H122)+SUM(H124:H128)+SUM(H130:H133)</f>
        <v>5772041.9199999999</v>
      </c>
      <c r="I134" s="12">
        <f>I10+I18+I24+I26+I28+I33+I41+I44+I46+I47+I48+I50+I53+I56+I58+I60+I65+I69+I70+I72+I73+I76+I77+SUM(I86)+SUM(I96:I102)+I104+SUM(I108:I117)+SUM(I119:I122)+SUM(I124:I128)+SUM(I130:I133)</f>
        <v>5860840.6800000006</v>
      </c>
      <c r="J134" s="12">
        <f>J10+J18+J24+J26+J28+J33+J41+J44+J46+J47+J48+J50+J53+J56+J58+J60+J65+J69+J70+J72+J73+J76+J77+SUM(J86)+SUM(J96:J102)+J104+SUM(J108:J117)+SUM(J119:J122)+SUM(J124:J128)+SUM(J130:J133)</f>
        <v>6538708.7999999998</v>
      </c>
      <c r="K134" s="12">
        <f>K10+K18+K24+K26+K28+K33+K41+K44+K46+K47+K48+K50+K53+K56+K58+K60+K65+K69+K70+K72+K73+K76+K77+SUM(K86)+SUM(K96:K102)+K104+SUM(K108:K117)+SUM(K119:K122)+SUM(K124:K128)+SUM(K130:K133)</f>
        <v>6437936.7300000004</v>
      </c>
      <c r="L134" s="12">
        <f>L10+L18+L24+L26+L28+L33+L41+L44+L46+L47+L48+L50+L53+L56+L58+L60+L65+L69+L70+L72+L73+L76+L77+SUM(L86)+SUM(L96:L102)+L104+SUM(L108:L117)+SUM(L119:L122)+SUM(L124:L128)+SUM(L130:L133)</f>
        <v>5861784.3300000001</v>
      </c>
      <c r="M134" s="12">
        <f>M10+M18+M24+M26+M28+M33+M41+M44+M46+M47+M48+M50+M53+M56+M58+M60+M65+M69+M70+M72+M73+M76+M77+SUM(M86)+SUM(M96:M102)+M104+SUM(M108:M117)+SUM(M119:M122)+SUM(M124:M128)+SUM(M130:M133)</f>
        <v>7169233.1200000001</v>
      </c>
      <c r="N134" s="12">
        <f>N10+N18+N24+N26+N28+N33+N41+N44+N46+N47+N48+N50+N53+N56+N58+N60+N65+N69+N70+N72+N73+N76+N77+SUM(N86)+SUM(N96:N102)+N104+SUM(N108:N117)+SUM(N119:N122)+SUM(N124:N128)+SUM(N130:N133)+N71</f>
        <v>5946653.3800000008</v>
      </c>
      <c r="O134" s="12">
        <f>O10+O18+O24+O26+O28+O33+O41+O44+O46+O47+O48+O50+O53+O56+O58+O60+O65+O69+O70+O72+O73+O76+O77+SUM(O86)+SUM(O96:O102)+O104+SUM(O108:O117)+SUM(O119:O122)+SUM(O124:O128)+SUM(O130:O133)+O71</f>
        <v>10360615.510000002</v>
      </c>
      <c r="P134" s="12">
        <f>P10+P18+P24+P26+P28+P33+P41+P44+P46+P47+P48+P50+P53+P56+P58+P60+P65+P69+P70+P72+P73+P76+P77+SUM(P86)+SUM(P96:P102)+P104+P108+P109+P110+P112+P114+P115+P116+P117+SUM(P119:P122)+SUM(P124:P128)+SUM(P130:P133)+P71</f>
        <v>17781376.34</v>
      </c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</row>
    <row r="135" spans="1:28" s="6" customFormat="1" ht="15" customHeight="1" x14ac:dyDescent="0.2">
      <c r="A135" s="7">
        <v>4</v>
      </c>
      <c r="B135" s="8" t="s">
        <v>228</v>
      </c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</row>
    <row r="136" spans="1:28" ht="15" customHeight="1" x14ac:dyDescent="0.2">
      <c r="A136" s="28">
        <v>4.0999999999999996</v>
      </c>
      <c r="B136" s="10" t="s">
        <v>229</v>
      </c>
      <c r="C136" s="21">
        <v>0</v>
      </c>
      <c r="D136" s="11"/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21">
        <v>0</v>
      </c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</row>
    <row r="137" spans="1:28" ht="15" customHeight="1" x14ac:dyDescent="0.2">
      <c r="A137" s="28" t="s">
        <v>230</v>
      </c>
      <c r="B137" s="10" t="s">
        <v>231</v>
      </c>
      <c r="C137" s="21">
        <v>0</v>
      </c>
      <c r="D137" s="11"/>
      <c r="E137" s="21"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1">
        <v>0</v>
      </c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</row>
    <row r="138" spans="1:28" ht="15" customHeight="1" x14ac:dyDescent="0.2">
      <c r="A138" s="28" t="s">
        <v>232</v>
      </c>
      <c r="B138" s="10" t="s">
        <v>233</v>
      </c>
      <c r="C138" s="21">
        <v>0</v>
      </c>
      <c r="D138" s="11"/>
      <c r="E138" s="21"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  <c r="P138" s="21">
        <v>0</v>
      </c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</row>
    <row r="139" spans="1:28" ht="15" customHeight="1" x14ac:dyDescent="0.2">
      <c r="A139" s="28">
        <v>4.2</v>
      </c>
      <c r="B139" s="10" t="s">
        <v>234</v>
      </c>
      <c r="C139" s="21">
        <v>0</v>
      </c>
      <c r="D139" s="11"/>
      <c r="E139" s="21">
        <v>0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  <c r="P139" s="21">
        <v>0</v>
      </c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</row>
    <row r="140" spans="1:28" ht="15" customHeight="1" x14ac:dyDescent="0.2">
      <c r="A140" s="28" t="s">
        <v>235</v>
      </c>
      <c r="B140" s="10" t="s">
        <v>236</v>
      </c>
      <c r="C140" s="21">
        <v>0</v>
      </c>
      <c r="D140" s="11"/>
      <c r="E140" s="21">
        <v>0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</row>
    <row r="141" spans="1:28" ht="15" customHeight="1" x14ac:dyDescent="0.2">
      <c r="A141" s="28" t="s">
        <v>237</v>
      </c>
      <c r="B141" s="10" t="s">
        <v>238</v>
      </c>
      <c r="C141" s="21">
        <v>0</v>
      </c>
      <c r="D141" s="11"/>
      <c r="E141" s="21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</row>
    <row r="142" spans="1:28" ht="15" customHeight="1" x14ac:dyDescent="0.2">
      <c r="A142" s="28">
        <v>4.3</v>
      </c>
      <c r="B142" s="10" t="s">
        <v>239</v>
      </c>
      <c r="C142" s="21">
        <v>0</v>
      </c>
      <c r="D142" s="11"/>
      <c r="E142" s="21">
        <v>0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  <c r="P142" s="21">
        <v>0</v>
      </c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</row>
    <row r="143" spans="1:28" ht="15" customHeight="1" x14ac:dyDescent="0.2">
      <c r="A143" s="28" t="s">
        <v>240</v>
      </c>
      <c r="B143" s="10" t="s">
        <v>241</v>
      </c>
      <c r="C143" s="21">
        <v>0</v>
      </c>
      <c r="D143" s="11"/>
      <c r="E143" s="21">
        <v>0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0</v>
      </c>
      <c r="M143" s="21">
        <v>0</v>
      </c>
      <c r="N143" s="21">
        <v>0</v>
      </c>
      <c r="O143" s="21">
        <v>0</v>
      </c>
      <c r="P143" s="21">
        <v>0</v>
      </c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</row>
    <row r="144" spans="1:28" ht="18" customHeight="1" x14ac:dyDescent="0.2">
      <c r="A144" s="26"/>
      <c r="B144" s="27" t="s">
        <v>242</v>
      </c>
      <c r="C144" s="12">
        <f>SUM(C136:C143)</f>
        <v>0</v>
      </c>
      <c r="D144" s="12"/>
      <c r="E144" s="12">
        <f t="shared" ref="E144:O144" si="15">SUM(E136:E143)</f>
        <v>0</v>
      </c>
      <c r="F144" s="12">
        <f t="shared" si="15"/>
        <v>0</v>
      </c>
      <c r="G144" s="12">
        <f t="shared" si="15"/>
        <v>0</v>
      </c>
      <c r="H144" s="12">
        <f t="shared" si="15"/>
        <v>0</v>
      </c>
      <c r="I144" s="12">
        <f t="shared" si="15"/>
        <v>0</v>
      </c>
      <c r="J144" s="12">
        <f t="shared" si="15"/>
        <v>0</v>
      </c>
      <c r="K144" s="12">
        <f t="shared" si="15"/>
        <v>0</v>
      </c>
      <c r="L144" s="12">
        <f t="shared" si="15"/>
        <v>0</v>
      </c>
      <c r="M144" s="12">
        <f t="shared" si="15"/>
        <v>0</v>
      </c>
      <c r="N144" s="12">
        <f t="shared" si="15"/>
        <v>0</v>
      </c>
      <c r="O144" s="12">
        <f t="shared" si="15"/>
        <v>0</v>
      </c>
      <c r="P144" s="12">
        <f t="shared" ref="P144" si="16">SUM(P136:P143)</f>
        <v>0</v>
      </c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</row>
    <row r="145" spans="1:28" ht="17.25" customHeight="1" x14ac:dyDescent="0.2">
      <c r="A145" s="44"/>
      <c r="B145" s="44"/>
      <c r="I145" s="29"/>
      <c r="J145" s="29"/>
      <c r="K145" s="29"/>
      <c r="L145" s="29"/>
      <c r="M145" s="29"/>
      <c r="N145" s="29"/>
      <c r="O145" s="29"/>
      <c r="P145" s="29"/>
    </row>
    <row r="146" spans="1:28" ht="18" customHeight="1" x14ac:dyDescent="0.2">
      <c r="A146" s="26"/>
      <c r="B146" s="27" t="s">
        <v>243</v>
      </c>
      <c r="C146" s="12">
        <f>C134+C144</f>
        <v>94739958</v>
      </c>
      <c r="D146" s="12"/>
      <c r="E146" s="12">
        <f t="shared" ref="E146:K146" si="17">E134+E144</f>
        <v>5325732.43</v>
      </c>
      <c r="F146" s="12">
        <f t="shared" si="17"/>
        <v>6016041.6799999997</v>
      </c>
      <c r="G146" s="12">
        <f t="shared" si="17"/>
        <v>5968132.04</v>
      </c>
      <c r="H146" s="12">
        <f t="shared" si="17"/>
        <v>5772041.9199999999</v>
      </c>
      <c r="I146" s="12">
        <f t="shared" si="17"/>
        <v>5860840.6800000006</v>
      </c>
      <c r="J146" s="12">
        <f t="shared" si="17"/>
        <v>6538708.7999999998</v>
      </c>
      <c r="K146" s="12">
        <f t="shared" si="17"/>
        <v>6437936.7300000004</v>
      </c>
      <c r="L146" s="12">
        <f>L134+L144</f>
        <v>5861784.3300000001</v>
      </c>
      <c r="M146" s="12">
        <f>M134+M144</f>
        <v>7169233.1200000001</v>
      </c>
      <c r="N146" s="12">
        <f>N134+N144</f>
        <v>5946653.3800000008</v>
      </c>
      <c r="O146" s="12">
        <f>O134+O144</f>
        <v>10360615.510000002</v>
      </c>
      <c r="P146" s="12">
        <f>P134+P144</f>
        <v>17781376.34</v>
      </c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</row>
    <row r="147" spans="1:28" s="30" customForma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x14ac:dyDescent="0.2">
      <c r="A148" s="45" t="s">
        <v>244</v>
      </c>
      <c r="B148" s="45"/>
      <c r="C148" s="45"/>
      <c r="D148" s="45"/>
      <c r="O148" s="31"/>
      <c r="P148" s="31"/>
    </row>
    <row r="149" spans="1:28" s="30" customForma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31"/>
      <c r="O149" s="31"/>
      <c r="P149" s="3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34.15" customHeight="1" x14ac:dyDescent="0.2">
      <c r="A150" s="44"/>
      <c r="B150" s="44"/>
      <c r="K150" s="31"/>
      <c r="M150" s="31"/>
      <c r="N150" s="31"/>
      <c r="O150" s="31"/>
      <c r="P150" s="31"/>
    </row>
    <row r="151" spans="1:28" s="13" customFormat="1" x14ac:dyDescent="0.2">
      <c r="A151" s="41" t="s">
        <v>245</v>
      </c>
      <c r="B151" s="4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x14ac:dyDescent="0.2">
      <c r="A152" s="41" t="s">
        <v>246</v>
      </c>
      <c r="B152" s="41"/>
    </row>
    <row r="153" spans="1:28" s="13" customFormat="1" x14ac:dyDescent="0.2">
      <c r="A153" s="41" t="s">
        <v>247</v>
      </c>
      <c r="B153" s="4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7" spans="1:28" s="13" customForma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9" spans="1:28" s="6" customForma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s="6" customForma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5" spans="1:28" s="13" customForma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s="6" customForma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s="13" customForma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s="6" customForma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s="6" customForma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6" spans="1:28" s="13" customForma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s="6" customForma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s="6" customForma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s="13" customForma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s="32" customForma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s="32" customForma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s="19" customForma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s="33" customForma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s="6" customForma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s="33" customForma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s="6" customForma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90" spans="1:28" s="13" customForma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6" spans="1:28" s="13" customForma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s="6" customForma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s="13" customForma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s="6" customForma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s="6" customForma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s="13" customForma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8" spans="1:28" s="25" customForma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s="13" customForma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s="6" customForma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5" spans="1:28" s="13" customForma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</sheetData>
  <mergeCells count="13">
    <mergeCell ref="A2:P2"/>
    <mergeCell ref="A8:B8"/>
    <mergeCell ref="A145:B145"/>
    <mergeCell ref="A148:D148"/>
    <mergeCell ref="A150:B150"/>
    <mergeCell ref="A7:B7"/>
    <mergeCell ref="A153:B153"/>
    <mergeCell ref="A6:P6"/>
    <mergeCell ref="A5:P5"/>
    <mergeCell ref="A4:P4"/>
    <mergeCell ref="A3:P3"/>
    <mergeCell ref="A151:B151"/>
    <mergeCell ref="A152:B152"/>
  </mergeCells>
  <printOptions horizontalCentered="1"/>
  <pageMargins left="0.5" right="0.5" top="1.75" bottom="0.55000000000000004" header="0.12" footer="0.11"/>
  <pageSetup paperSize="5" scale="74" orientation="landscape" r:id="rId1"/>
  <headerFooter>
    <oddHeader xml:space="preserve">&amp;C&amp;G
</oddHeader>
    <oddFooter>&amp;R&amp;"Gotham,Medium"&amp;9&amp;P / &amp;N</oddFooter>
  </headerFooter>
  <rowBreaks count="2" manualBreakCount="2">
    <brk id="89" max="15" man="1"/>
    <brk id="122" max="15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10</vt:i4>
      </vt:variant>
    </vt:vector>
  </HeadingPairs>
  <TitlesOfParts>
    <vt:vector size="15" baseType="lpstr">
      <vt:lpstr>Presupuesto Agosto 2021</vt:lpstr>
      <vt:lpstr>Presupuesto Sept 2021</vt:lpstr>
      <vt:lpstr>Presupuesto Oct 2021</vt:lpstr>
      <vt:lpstr>Presupuesto Nov 2021</vt:lpstr>
      <vt:lpstr>Presupuesto Dic 2021</vt:lpstr>
      <vt:lpstr>'Presupuesto Agosto 2021'!Área_de_impresión</vt:lpstr>
      <vt:lpstr>'Presupuesto Dic 2021'!Área_de_impresión</vt:lpstr>
      <vt:lpstr>'Presupuesto Nov 2021'!Área_de_impresión</vt:lpstr>
      <vt:lpstr>'Presupuesto Oct 2021'!Área_de_impresión</vt:lpstr>
      <vt:lpstr>'Presupuesto Sept 2021'!Área_de_impresión</vt:lpstr>
      <vt:lpstr>'Presupuesto Agosto 2021'!Títulos_a_imprimir</vt:lpstr>
      <vt:lpstr>'Presupuesto Dic 2021'!Títulos_a_imprimir</vt:lpstr>
      <vt:lpstr>'Presupuesto Nov 2021'!Títulos_a_imprimir</vt:lpstr>
      <vt:lpstr>'Presupuesto Oct 2021'!Títulos_a_imprimir</vt:lpstr>
      <vt:lpstr>'Presupuesto Sept 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ADMINISTRATIVO</cp:lastModifiedBy>
  <cp:lastPrinted>2022-01-04T16:22:59Z</cp:lastPrinted>
  <dcterms:created xsi:type="dcterms:W3CDTF">2021-09-06T17:02:00Z</dcterms:created>
  <dcterms:modified xsi:type="dcterms:W3CDTF">2022-01-04T17:21:51Z</dcterms:modified>
</cp:coreProperties>
</file>