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6/Informaciones del Portal/Marzo/OAI/Datos Abiertos/"/>
    </mc:Choice>
  </mc:AlternateContent>
  <xr:revisionPtr revIDLastSave="0" documentId="8_{F46C08CE-362B-48CA-AE39-A2DB5F12641B}" xr6:coauthVersionLast="47" xr6:coauthVersionMax="47" xr10:uidLastSave="{00000000-0000-0000-0000-000000000000}"/>
  <bookViews>
    <workbookView xWindow="-108" yWindow="-108" windowWidth="23256" windowHeight="13896" xr2:uid="{13F1747F-57D8-414C-B84F-A5A98377C7C5}"/>
  </bookViews>
  <sheets>
    <sheet name="Enero-Marzo 2026 DA Inv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8" i="1" l="1"/>
  <c r="L188" i="1"/>
  <c r="N188" i="1" s="1"/>
  <c r="M187" i="1"/>
  <c r="M186" i="1"/>
  <c r="L186" i="1"/>
  <c r="N185" i="1"/>
  <c r="M185" i="1"/>
  <c r="M184" i="1"/>
  <c r="L184" i="1"/>
  <c r="N184" i="1" s="1"/>
  <c r="M183" i="1"/>
  <c r="L183" i="1"/>
  <c r="N183" i="1" s="1"/>
  <c r="M182" i="1"/>
  <c r="L182" i="1"/>
  <c r="N182" i="1" s="1"/>
  <c r="K181" i="1"/>
  <c r="M181" i="1" s="1"/>
  <c r="N180" i="1"/>
  <c r="M180" i="1"/>
  <c r="M179" i="1"/>
  <c r="L179" i="1"/>
  <c r="N179" i="1" s="1"/>
  <c r="M178" i="1"/>
  <c r="L178" i="1"/>
  <c r="N178" i="1" s="1"/>
  <c r="M177" i="1"/>
  <c r="L177" i="1"/>
  <c r="N177" i="1" s="1"/>
  <c r="N176" i="1"/>
  <c r="M176" i="1"/>
  <c r="M175" i="1"/>
  <c r="L175" i="1"/>
  <c r="N175" i="1" s="1"/>
  <c r="M174" i="1"/>
  <c r="L174" i="1"/>
  <c r="N174" i="1" s="1"/>
  <c r="M173" i="1"/>
  <c r="L173" i="1"/>
  <c r="N173" i="1" s="1"/>
  <c r="N172" i="1"/>
  <c r="M172" i="1"/>
  <c r="M171" i="1"/>
  <c r="L171" i="1"/>
  <c r="N171" i="1" s="1"/>
  <c r="K170" i="1"/>
  <c r="M170" i="1" s="1"/>
  <c r="K169" i="1"/>
  <c r="L169" i="1" s="1"/>
  <c r="N169" i="1" s="1"/>
  <c r="M168" i="1"/>
  <c r="L168" i="1"/>
  <c r="N168" i="1" s="1"/>
  <c r="K167" i="1"/>
  <c r="L167" i="1" s="1"/>
  <c r="N167" i="1" s="1"/>
  <c r="K166" i="1"/>
  <c r="M166" i="1" s="1"/>
  <c r="M165" i="1"/>
  <c r="L165" i="1"/>
  <c r="N165" i="1" s="1"/>
  <c r="K164" i="1"/>
  <c r="M164" i="1" s="1"/>
  <c r="M163" i="1"/>
  <c r="L163" i="1"/>
  <c r="N163" i="1" s="1"/>
  <c r="M162" i="1"/>
  <c r="L162" i="1"/>
  <c r="N162" i="1" s="1"/>
  <c r="K161" i="1"/>
  <c r="L161" i="1" s="1"/>
  <c r="N161" i="1" s="1"/>
  <c r="K160" i="1"/>
  <c r="M160" i="1" s="1"/>
  <c r="M159" i="1"/>
  <c r="L159" i="1"/>
  <c r="N159" i="1" s="1"/>
  <c r="M158" i="1"/>
  <c r="L158" i="1"/>
  <c r="N158" i="1" s="1"/>
  <c r="M157" i="1"/>
  <c r="L157" i="1"/>
  <c r="N157" i="1" s="1"/>
  <c r="M156" i="1"/>
  <c r="L156" i="1"/>
  <c r="N156" i="1" s="1"/>
  <c r="K155" i="1"/>
  <c r="M155" i="1" s="1"/>
  <c r="M154" i="1"/>
  <c r="L154" i="1"/>
  <c r="N154" i="1" s="1"/>
  <c r="M153" i="1"/>
  <c r="L153" i="1"/>
  <c r="N153" i="1" s="1"/>
  <c r="N152" i="1"/>
  <c r="M152" i="1"/>
  <c r="M151" i="1"/>
  <c r="L151" i="1"/>
  <c r="N151" i="1" s="1"/>
  <c r="K150" i="1"/>
  <c r="M150" i="1" s="1"/>
  <c r="M149" i="1"/>
  <c r="L149" i="1"/>
  <c r="N149" i="1" s="1"/>
  <c r="M148" i="1"/>
  <c r="L148" i="1"/>
  <c r="N148" i="1" s="1"/>
  <c r="M147" i="1"/>
  <c r="L147" i="1"/>
  <c r="N147" i="1" s="1"/>
  <c r="M146" i="1"/>
  <c r="L146" i="1"/>
  <c r="N146" i="1" s="1"/>
  <c r="N145" i="1"/>
  <c r="M145" i="1"/>
  <c r="N144" i="1"/>
  <c r="M144" i="1"/>
  <c r="N143" i="1"/>
  <c r="M143" i="1"/>
  <c r="N142" i="1"/>
  <c r="M142" i="1"/>
  <c r="N141" i="1"/>
  <c r="M141" i="1"/>
  <c r="N140" i="1"/>
  <c r="M140" i="1"/>
  <c r="M139" i="1"/>
  <c r="L139" i="1"/>
  <c r="N139" i="1" s="1"/>
  <c r="N138" i="1"/>
  <c r="M138" i="1"/>
  <c r="N137" i="1"/>
  <c r="M137" i="1"/>
  <c r="M136" i="1"/>
  <c r="L136" i="1"/>
  <c r="N136" i="1" s="1"/>
  <c r="N135" i="1"/>
  <c r="M135" i="1"/>
  <c r="N134" i="1"/>
  <c r="M134" i="1"/>
  <c r="N133" i="1"/>
  <c r="M133" i="1"/>
  <c r="N132" i="1"/>
  <c r="M132" i="1"/>
  <c r="N131" i="1"/>
  <c r="M131" i="1"/>
  <c r="N130" i="1"/>
  <c r="M130" i="1"/>
  <c r="M129" i="1"/>
  <c r="L129" i="1"/>
  <c r="N129" i="1" s="1"/>
  <c r="M128" i="1"/>
  <c r="L128" i="1"/>
  <c r="N128" i="1" s="1"/>
  <c r="M127" i="1"/>
  <c r="L127" i="1"/>
  <c r="N127" i="1" s="1"/>
  <c r="N126" i="1"/>
  <c r="M126" i="1"/>
  <c r="M125" i="1"/>
  <c r="L125" i="1"/>
  <c r="N125" i="1" s="1"/>
  <c r="M124" i="1"/>
  <c r="L124" i="1"/>
  <c r="N124" i="1" s="1"/>
  <c r="N123" i="1"/>
  <c r="M123" i="1"/>
  <c r="M122" i="1"/>
  <c r="L122" i="1"/>
  <c r="N122" i="1" s="1"/>
  <c r="K121" i="1"/>
  <c r="M121" i="1" s="1"/>
  <c r="N120" i="1"/>
  <c r="M120" i="1"/>
  <c r="M119" i="1"/>
  <c r="L119" i="1"/>
  <c r="N119" i="1" s="1"/>
  <c r="M118" i="1"/>
  <c r="L118" i="1"/>
  <c r="N118" i="1" s="1"/>
  <c r="M117" i="1"/>
  <c r="L117" i="1"/>
  <c r="N117" i="1" s="1"/>
  <c r="M116" i="1"/>
  <c r="L116" i="1"/>
  <c r="N116" i="1" s="1"/>
  <c r="L115" i="1"/>
  <c r="K115" i="1"/>
  <c r="G115" i="1"/>
  <c r="K114" i="1"/>
  <c r="M114" i="1" s="1"/>
  <c r="K113" i="1"/>
  <c r="M113" i="1" s="1"/>
  <c r="H113" i="1"/>
  <c r="K112" i="1"/>
  <c r="M112" i="1" s="1"/>
  <c r="K111" i="1"/>
  <c r="M111" i="1" s="1"/>
  <c r="M110" i="1"/>
  <c r="L110" i="1"/>
  <c r="N110" i="1" s="1"/>
  <c r="M109" i="1"/>
  <c r="L109" i="1"/>
  <c r="N109" i="1" s="1"/>
  <c r="M108" i="1"/>
  <c r="L108" i="1"/>
  <c r="N108" i="1" s="1"/>
  <c r="K107" i="1"/>
  <c r="M107" i="1" s="1"/>
  <c r="M106" i="1"/>
  <c r="L106" i="1"/>
  <c r="N106" i="1" s="1"/>
  <c r="M105" i="1"/>
  <c r="L105" i="1"/>
  <c r="N105" i="1" s="1"/>
  <c r="M104" i="1"/>
  <c r="L104" i="1"/>
  <c r="N104" i="1" s="1"/>
  <c r="M103" i="1"/>
  <c r="L103" i="1"/>
  <c r="N103" i="1" s="1"/>
  <c r="K102" i="1"/>
  <c r="M102" i="1" s="1"/>
  <c r="M101" i="1"/>
  <c r="L101" i="1"/>
  <c r="N101" i="1" s="1"/>
  <c r="N100" i="1"/>
  <c r="M100" i="1"/>
  <c r="K99" i="1"/>
  <c r="M99" i="1" s="1"/>
  <c r="M98" i="1"/>
  <c r="L98" i="1"/>
  <c r="N98" i="1" s="1"/>
  <c r="K97" i="1"/>
  <c r="L97" i="1" s="1"/>
  <c r="M96" i="1"/>
  <c r="L96" i="1"/>
  <c r="N96" i="1" s="1"/>
  <c r="M95" i="1"/>
  <c r="L95" i="1"/>
  <c r="N95" i="1" s="1"/>
  <c r="M94" i="1"/>
  <c r="L94" i="1"/>
  <c r="N94" i="1" s="1"/>
  <c r="K93" i="1"/>
  <c r="M93" i="1" s="1"/>
  <c r="K92" i="1"/>
  <c r="L92" i="1" s="1"/>
  <c r="G92" i="1"/>
  <c r="M92" i="1" s="1"/>
  <c r="K91" i="1"/>
  <c r="M91" i="1" s="1"/>
  <c r="K90" i="1"/>
  <c r="M90" i="1" s="1"/>
  <c r="M89" i="1"/>
  <c r="L89" i="1"/>
  <c r="N89" i="1" s="1"/>
  <c r="K88" i="1"/>
  <c r="M88" i="1" s="1"/>
  <c r="M87" i="1"/>
  <c r="L87" i="1"/>
  <c r="N87" i="1" s="1"/>
  <c r="N86" i="1"/>
  <c r="M86" i="1"/>
  <c r="N85" i="1"/>
  <c r="M85" i="1"/>
  <c r="N84" i="1"/>
  <c r="M84" i="1"/>
  <c r="K83" i="1"/>
  <c r="M83" i="1" s="1"/>
  <c r="N82" i="1"/>
  <c r="M82" i="1"/>
  <c r="K81" i="1"/>
  <c r="L81" i="1" s="1"/>
  <c r="N81" i="1" s="1"/>
  <c r="N80" i="1"/>
  <c r="M79" i="1"/>
  <c r="L79" i="1"/>
  <c r="M78" i="1"/>
  <c r="L78" i="1"/>
  <c r="N78" i="1" s="1"/>
  <c r="M77" i="1"/>
  <c r="L77" i="1"/>
  <c r="N77" i="1" s="1"/>
  <c r="M76" i="1"/>
  <c r="L76" i="1"/>
  <c r="N76" i="1" s="1"/>
  <c r="M75" i="1"/>
  <c r="L75" i="1"/>
  <c r="N75" i="1" s="1"/>
  <c r="M74" i="1"/>
  <c r="L74" i="1"/>
  <c r="N74" i="1" s="1"/>
  <c r="N73" i="1"/>
  <c r="M72" i="1"/>
  <c r="L72" i="1"/>
  <c r="N72" i="1" s="1"/>
  <c r="M71" i="1"/>
  <c r="M70" i="1"/>
  <c r="L70" i="1"/>
  <c r="N70" i="1" s="1"/>
  <c r="M69" i="1"/>
  <c r="L69" i="1"/>
  <c r="N69" i="1" s="1"/>
  <c r="N68" i="1"/>
  <c r="M67" i="1"/>
  <c r="N66" i="1"/>
  <c r="M66" i="1"/>
  <c r="N65" i="1"/>
  <c r="M65" i="1"/>
  <c r="N64" i="1"/>
  <c r="M64" i="1"/>
  <c r="N63" i="1"/>
  <c r="M63" i="1"/>
  <c r="M62" i="1"/>
  <c r="L62" i="1"/>
  <c r="N62" i="1" s="1"/>
  <c r="N61" i="1"/>
  <c r="M61" i="1"/>
  <c r="N60" i="1"/>
  <c r="M60" i="1"/>
  <c r="K59" i="1"/>
  <c r="L59" i="1" s="1"/>
  <c r="N59" i="1" s="1"/>
  <c r="K58" i="1"/>
  <c r="M58" i="1" s="1"/>
  <c r="M57" i="1"/>
  <c r="L57" i="1"/>
  <c r="N57" i="1" s="1"/>
  <c r="M56" i="1"/>
  <c r="L56" i="1"/>
  <c r="N56" i="1" s="1"/>
  <c r="M55" i="1"/>
  <c r="L55" i="1"/>
  <c r="N55" i="1" s="1"/>
  <c r="M54" i="1"/>
  <c r="L54" i="1"/>
  <c r="N54" i="1" s="1"/>
  <c r="N53" i="1"/>
  <c r="M53" i="1"/>
  <c r="N52" i="1"/>
  <c r="M52" i="1"/>
  <c r="K51" i="1"/>
  <c r="L51" i="1" s="1"/>
  <c r="N51" i="1" s="1"/>
  <c r="N50" i="1"/>
  <c r="M50" i="1"/>
  <c r="M49" i="1"/>
  <c r="L49" i="1"/>
  <c r="N49" i="1" s="1"/>
  <c r="M48" i="1"/>
  <c r="L48" i="1"/>
  <c r="N48" i="1" s="1"/>
  <c r="N47" i="1"/>
  <c r="M47" i="1"/>
  <c r="N46" i="1"/>
  <c r="K45" i="1"/>
  <c r="L45" i="1" s="1"/>
  <c r="M44" i="1"/>
  <c r="L44" i="1"/>
  <c r="N44" i="1" s="1"/>
  <c r="K43" i="1"/>
  <c r="L43" i="1" s="1"/>
  <c r="G43" i="1"/>
  <c r="K42" i="1"/>
  <c r="M42" i="1" s="1"/>
  <c r="L41" i="1"/>
  <c r="K41" i="1"/>
  <c r="G41" i="1"/>
  <c r="M41" i="1" s="1"/>
  <c r="K40" i="1"/>
  <c r="L40" i="1" s="1"/>
  <c r="N40" i="1" s="1"/>
  <c r="N39" i="1"/>
  <c r="M39" i="1"/>
  <c r="M38" i="1"/>
  <c r="L38" i="1"/>
  <c r="N38" i="1" s="1"/>
  <c r="L37" i="1"/>
  <c r="N37" i="1" s="1"/>
  <c r="M36" i="1"/>
  <c r="L36" i="1"/>
  <c r="N36" i="1" s="1"/>
  <c r="M35" i="1"/>
  <c r="L35" i="1"/>
  <c r="N35" i="1" s="1"/>
  <c r="K34" i="1"/>
  <c r="M34" i="1" s="1"/>
  <c r="M33" i="1"/>
  <c r="L33" i="1"/>
  <c r="N33" i="1" s="1"/>
  <c r="M32" i="1"/>
  <c r="L32" i="1"/>
  <c r="N32" i="1" s="1"/>
  <c r="K31" i="1"/>
  <c r="M31" i="1" s="1"/>
  <c r="K30" i="1"/>
  <c r="L30" i="1" s="1"/>
  <c r="N30" i="1" s="1"/>
  <c r="M29" i="1"/>
  <c r="L29" i="1"/>
  <c r="N29" i="1" s="1"/>
  <c r="N28" i="1"/>
  <c r="M28" i="1"/>
  <c r="M27" i="1"/>
  <c r="L27" i="1"/>
  <c r="N27" i="1" s="1"/>
  <c r="N26" i="1"/>
  <c r="M26" i="1"/>
  <c r="K25" i="1"/>
  <c r="M25" i="1" s="1"/>
  <c r="K24" i="1"/>
  <c r="M24" i="1" s="1"/>
  <c r="K23" i="1"/>
  <c r="M23" i="1" s="1"/>
  <c r="M22" i="1"/>
  <c r="L22" i="1"/>
  <c r="N22" i="1" s="1"/>
  <c r="M21" i="1"/>
  <c r="L21" i="1"/>
  <c r="N21" i="1" s="1"/>
  <c r="N20" i="1"/>
  <c r="M20" i="1"/>
  <c r="N19" i="1"/>
  <c r="M19" i="1"/>
  <c r="M18" i="1"/>
  <c r="L18" i="1"/>
  <c r="N18" i="1" s="1"/>
  <c r="K17" i="1"/>
  <c r="M17" i="1" s="1"/>
  <c r="K16" i="1"/>
  <c r="M16" i="1" s="1"/>
  <c r="K15" i="1"/>
  <c r="L15" i="1" s="1"/>
  <c r="N15" i="1" s="1"/>
  <c r="M14" i="1"/>
  <c r="L14" i="1"/>
  <c r="N14" i="1" s="1"/>
  <c r="M13" i="1"/>
  <c r="L13" i="1"/>
  <c r="N13" i="1" s="1"/>
  <c r="N12" i="1"/>
  <c r="G12" i="1"/>
  <c r="L11" i="1"/>
  <c r="K11" i="1" s="1"/>
  <c r="H11" i="1"/>
  <c r="G11" i="1"/>
  <c r="E11" i="1"/>
  <c r="M10" i="1"/>
  <c r="L10" i="1"/>
  <c r="N10" i="1" s="1"/>
  <c r="M9" i="1"/>
  <c r="L9" i="1"/>
  <c r="N9" i="1" s="1"/>
  <c r="M8" i="1"/>
  <c r="M7" i="1"/>
  <c r="L7" i="1"/>
  <c r="N7" i="1" s="1"/>
  <c r="M6" i="1"/>
  <c r="L6" i="1"/>
  <c r="N6" i="1" s="1"/>
  <c r="M5" i="1"/>
  <c r="L5" i="1"/>
  <c r="N5" i="1" s="1"/>
  <c r="K4" i="1"/>
  <c r="M4" i="1" s="1"/>
  <c r="H4" i="1"/>
  <c r="K3" i="1"/>
  <c r="L3" i="1" s="1"/>
  <c r="H3" i="1"/>
  <c r="K2" i="1"/>
  <c r="M2" i="1" s="1"/>
  <c r="M115" i="1" l="1"/>
  <c r="L25" i="1"/>
  <c r="N25" i="1" s="1"/>
  <c r="M59" i="1"/>
  <c r="N3" i="1"/>
  <c r="N11" i="1"/>
  <c r="M97" i="1"/>
  <c r="L111" i="1"/>
  <c r="N111" i="1" s="1"/>
  <c r="L121" i="1"/>
  <c r="N121" i="1" s="1"/>
  <c r="L17" i="1"/>
  <c r="N17" i="1" s="1"/>
  <c r="M40" i="1"/>
  <c r="M45" i="1"/>
  <c r="M51" i="1"/>
  <c r="L114" i="1"/>
  <c r="N114" i="1" s="1"/>
  <c r="L181" i="1"/>
  <c r="N181" i="1" s="1"/>
  <c r="L91" i="1"/>
  <c r="H92" i="1" s="1"/>
  <c r="N92" i="1" s="1"/>
  <c r="H97" i="1"/>
  <c r="N97" i="1" s="1"/>
  <c r="L83" i="1"/>
  <c r="N83" i="1" s="1"/>
  <c r="L93" i="1"/>
  <c r="N93" i="1" s="1"/>
  <c r="M161" i="1"/>
  <c r="H88" i="1"/>
  <c r="L88" i="1" s="1"/>
  <c r="N88" i="1" s="1"/>
  <c r="M3" i="1"/>
  <c r="L150" i="1"/>
  <c r="N150" i="1" s="1"/>
  <c r="H41" i="1"/>
  <c r="N41" i="1" s="1"/>
  <c r="L155" i="1"/>
  <c r="N155" i="1" s="1"/>
  <c r="L4" i="1"/>
  <c r="N4" i="1" s="1"/>
  <c r="M43" i="1"/>
  <c r="H115" i="1"/>
  <c r="N115" i="1" s="1"/>
  <c r="M169" i="1"/>
  <c r="M30" i="1"/>
  <c r="M15" i="1"/>
  <c r="L23" i="1"/>
  <c r="N23" i="1" s="1"/>
  <c r="L170" i="1"/>
  <c r="N170" i="1" s="1"/>
  <c r="L31" i="1"/>
  <c r="N31" i="1" s="1"/>
  <c r="H90" i="1"/>
  <c r="N90" i="1" s="1"/>
  <c r="L113" i="1"/>
  <c r="N113" i="1" s="1"/>
  <c r="L16" i="1"/>
  <c r="N16" i="1" s="1"/>
  <c r="L42" i="1"/>
  <c r="H45" i="1"/>
  <c r="N45" i="1" s="1"/>
  <c r="L99" i="1"/>
  <c r="N99" i="1" s="1"/>
  <c r="L164" i="1"/>
  <c r="N164" i="1" s="1"/>
  <c r="M167" i="1"/>
  <c r="L24" i="1"/>
  <c r="N24" i="1" s="1"/>
  <c r="L58" i="1"/>
  <c r="N58" i="1" s="1"/>
  <c r="L90" i="1"/>
  <c r="L107" i="1"/>
  <c r="N107" i="1" s="1"/>
  <c r="L112" i="1"/>
  <c r="N112" i="1" s="1"/>
  <c r="L166" i="1"/>
  <c r="N166" i="1" s="1"/>
  <c r="L2" i="1"/>
  <c r="N2" i="1" s="1"/>
  <c r="L34" i="1"/>
  <c r="N34" i="1" s="1"/>
  <c r="L102" i="1"/>
  <c r="N102" i="1" s="1"/>
  <c r="M81" i="1"/>
  <c r="L160" i="1"/>
  <c r="N160" i="1" s="1"/>
  <c r="N91" i="1"/>
  <c r="H43" i="1" l="1"/>
  <c r="N43" i="1" s="1"/>
  <c r="N42" i="1"/>
</calcChain>
</file>

<file path=xl/sharedStrings.xml><?xml version="1.0" encoding="utf-8"?>
<sst xmlns="http://schemas.openxmlformats.org/spreadsheetml/2006/main" count="817" uniqueCount="395">
  <si>
    <t>CODIGO INSTITUCIONAL</t>
  </si>
  <si>
    <t>DESCRIPCIÓN DE LOS ARTÍCULOS</t>
  </si>
  <si>
    <t>UNIDAD</t>
  </si>
  <si>
    <t>INVENTARIO INICIAL / UNIDADES</t>
  </si>
  <si>
    <t>COSTO RD$</t>
  </si>
  <si>
    <t>ENTRADAS / UNIDADES</t>
  </si>
  <si>
    <t>COSTO ENTRADAS EN RD$</t>
  </si>
  <si>
    <t>FECHA DE ADQUISICIÓN</t>
  </si>
  <si>
    <t>FECHA DE REGISTRO</t>
  </si>
  <si>
    <t>SALIDAS / UNIDADES</t>
  </si>
  <si>
    <t>COSTO SALIDAS EN RD$</t>
  </si>
  <si>
    <t>EXISTENCIA / UNIDADES</t>
  </si>
  <si>
    <t>COSTO DE EXISTENCIA EN RD$</t>
  </si>
  <si>
    <t>01-01-001</t>
  </si>
  <si>
    <t>FALDO DE AGUA PLANETA 20/1</t>
  </si>
  <si>
    <t>CAJITA DE TE MANZANILLA MIEL Y VAINILLA</t>
  </si>
  <si>
    <t>CAJITA DE TE FRESA,MANGO</t>
  </si>
  <si>
    <t>CAJITA DE TE FRAMBUESA Y GRANADA</t>
  </si>
  <si>
    <t>01-09-001</t>
  </si>
  <si>
    <t>GASOLINA</t>
  </si>
  <si>
    <t>GL</t>
  </si>
  <si>
    <t>01-10-001</t>
  </si>
  <si>
    <t>GASOIL</t>
  </si>
  <si>
    <t>01-11-001</t>
  </si>
  <si>
    <t>ESCOBA CON PALO REINA</t>
  </si>
  <si>
    <t>UND</t>
  </si>
  <si>
    <t>01-11-002</t>
  </si>
  <si>
    <t>PAQ</t>
  </si>
  <si>
    <t>01-11-004</t>
  </si>
  <si>
    <t>01-11-006</t>
  </si>
  <si>
    <t>ESPONJA / BRILLO SCOTT</t>
  </si>
  <si>
    <t>01-11-007</t>
  </si>
  <si>
    <t>ESCOBILLA DE INODORO REINA</t>
  </si>
  <si>
    <t>01-11-009</t>
  </si>
  <si>
    <t>LANILLA KLINACCION</t>
  </si>
  <si>
    <t>01-11-010</t>
  </si>
  <si>
    <t>PAQUETE 1/3 LANILLA MULTICOLOR</t>
  </si>
  <si>
    <t>01-11-011</t>
  </si>
  <si>
    <t>LANILLA MULTICOLOR</t>
  </si>
  <si>
    <t>01-11-012</t>
  </si>
  <si>
    <t>ACE DE  30 LIBRAS</t>
  </si>
  <si>
    <t>01-11-014</t>
  </si>
  <si>
    <t>PAÑO ABSORBENTE MICROFIBRA PARA COCINA</t>
  </si>
  <si>
    <t>01-11-015</t>
  </si>
  <si>
    <t>GALON LAVAPLATOS 128 OZ</t>
  </si>
  <si>
    <t>01-11-016</t>
  </si>
  <si>
    <t>JABON DE MANOS</t>
  </si>
  <si>
    <t>01-11-018</t>
  </si>
  <si>
    <t>VINAGRE PARA LIMPIAR</t>
  </si>
  <si>
    <t>01-11-019</t>
  </si>
  <si>
    <t xml:space="preserve">GALON ALCOHOL ISOPROPILICO 70% </t>
  </si>
  <si>
    <t>01-11-020</t>
  </si>
  <si>
    <t>REMOVEDOR DE MANCHAS ACEL</t>
  </si>
  <si>
    <t>01-11-021</t>
  </si>
  <si>
    <t>GALON DESINFECTANTE AMBI</t>
  </si>
  <si>
    <t>01-11-022</t>
  </si>
  <si>
    <t>DESGRASANTE MULTIUSO LIMAR GALON</t>
  </si>
  <si>
    <t>01-11-023</t>
  </si>
  <si>
    <t>GALON CLORO LIQUIDO CONTRADO 6%</t>
  </si>
  <si>
    <t>01-11-024</t>
  </si>
  <si>
    <t>GEL ANTIBACTERIAL KLINACCION GALON</t>
  </si>
  <si>
    <t>01-11-025</t>
  </si>
  <si>
    <t>01-11-026</t>
  </si>
  <si>
    <t>CERA LIQUIDA LIMAR DE VEHICULOS</t>
  </si>
  <si>
    <t>01-11-027</t>
  </si>
  <si>
    <t>GALON DE LIMPIA CRISTAL SUPER CLEAN</t>
  </si>
  <si>
    <t>01-11-028</t>
  </si>
  <si>
    <t>HIDRATANTE PARA PIEL DE ASIENTOS</t>
  </si>
  <si>
    <t>01-11-029</t>
  </si>
  <si>
    <t>01-11-030</t>
  </si>
  <si>
    <t>PAPEL DE BAÑO</t>
  </si>
  <si>
    <t>01-11-031</t>
  </si>
  <si>
    <t>FALDO PAPEL TOALLA 1/6</t>
  </si>
  <si>
    <t>PAPEL TOALLA</t>
  </si>
  <si>
    <t>01-11-033</t>
  </si>
  <si>
    <t>01-11-034</t>
  </si>
  <si>
    <t>01-11-035</t>
  </si>
  <si>
    <t>01-11-036</t>
  </si>
  <si>
    <t>SHAMPOO PARA AUTOS JIREH</t>
  </si>
  <si>
    <t>01-11-037</t>
  </si>
  <si>
    <t>AMBIENTADOR GLADE SPRAY</t>
  </si>
  <si>
    <t>01-11-038</t>
  </si>
  <si>
    <t>UNIDAD DE FUNDAS 17X22</t>
  </si>
  <si>
    <t>01-11-039</t>
  </si>
  <si>
    <t>01-11-040</t>
  </si>
  <si>
    <t>RECOGEDOR DE BASURA</t>
  </si>
  <si>
    <t>01-11-041</t>
  </si>
  <si>
    <t>01-11-042</t>
  </si>
  <si>
    <t>PIEDRA PARA BAÑO AROMATICAS VIRGINIA</t>
  </si>
  <si>
    <t>01-12-001</t>
  </si>
  <si>
    <t>01-12-002</t>
  </si>
  <si>
    <t>01-12-003</t>
  </si>
  <si>
    <t>01-12-004</t>
  </si>
  <si>
    <t>01-12-005</t>
  </si>
  <si>
    <t>01-12-006</t>
  </si>
  <si>
    <t>LIBRETAS RAYADAS 5/8</t>
  </si>
  <si>
    <t>01-12-007</t>
  </si>
  <si>
    <t>01-12-008</t>
  </si>
  <si>
    <t>LIBREAS RAYADAS 8/11</t>
  </si>
  <si>
    <t>01-12-009</t>
  </si>
  <si>
    <t>PAQ. DE  12</t>
  </si>
  <si>
    <t>01-12-010</t>
  </si>
  <si>
    <t>CLIPS AGLUTINANTE  5/8</t>
  </si>
  <si>
    <t>01-12-011</t>
  </si>
  <si>
    <t>CLIPS 33 MM</t>
  </si>
  <si>
    <t xml:space="preserve">CAJA </t>
  </si>
  <si>
    <t>01-12-012</t>
  </si>
  <si>
    <t>01-12-013</t>
  </si>
  <si>
    <t>01-12-014</t>
  </si>
  <si>
    <t>DISPENSADOR DE CINTAS</t>
  </si>
  <si>
    <t>01-12-015</t>
  </si>
  <si>
    <t>CAJA DE LAPIZ ARTESCO 12/1</t>
  </si>
  <si>
    <t>01-12-016</t>
  </si>
  <si>
    <t>LAPIZ ARTESCO</t>
  </si>
  <si>
    <t>01-12-017</t>
  </si>
  <si>
    <t>01-12-018</t>
  </si>
  <si>
    <t>01-12-019</t>
  </si>
  <si>
    <t>01-12-020</t>
  </si>
  <si>
    <t>CAJA DE GOMITAS GRUESAS</t>
  </si>
  <si>
    <t>01-12-021</t>
  </si>
  <si>
    <t>01-12-022</t>
  </si>
  <si>
    <t>TONER 206-A AMARILLO</t>
  </si>
  <si>
    <t>01-12-023</t>
  </si>
  <si>
    <t>TONER HP CE285-85A</t>
  </si>
  <si>
    <t>01-12-024</t>
  </si>
  <si>
    <t>TONER LEXMARK X463X11G</t>
  </si>
  <si>
    <t>01-12-025</t>
  </si>
  <si>
    <t>TONER 12-A</t>
  </si>
  <si>
    <t>01-12-026</t>
  </si>
  <si>
    <t>MEMORIA USB</t>
  </si>
  <si>
    <t>01-12-027</t>
  </si>
  <si>
    <t>SELLO SECO ESCRITORIO</t>
  </si>
  <si>
    <t>01-12-028</t>
  </si>
  <si>
    <t>01-12-029</t>
  </si>
  <si>
    <t>TONER HP LASERJET  CE278A</t>
  </si>
  <si>
    <t>01-12-030</t>
  </si>
  <si>
    <t xml:space="preserve">ARMAZON  PARA ARCHIVO 8X11 </t>
  </si>
  <si>
    <t>01-12-031</t>
  </si>
  <si>
    <t>PEGA STICK UHU  40 GRMS.374117</t>
  </si>
  <si>
    <t>01-12-032</t>
  </si>
  <si>
    <t>PENDAFLEX 8X11 ESSELTE/PEN</t>
  </si>
  <si>
    <t>01-12-033</t>
  </si>
  <si>
    <t>01-12-034</t>
  </si>
  <si>
    <t>CAJAS MATERIALES EMPAQUE</t>
  </si>
  <si>
    <t>01-12-035</t>
  </si>
  <si>
    <t xml:space="preserve">CAJAS CARTON CALIBRE FUERTE </t>
  </si>
  <si>
    <t>01-12-036</t>
  </si>
  <si>
    <t>TRIMESTRE</t>
  </si>
  <si>
    <t>AÑO</t>
  </si>
  <si>
    <t>FALDO</t>
  </si>
  <si>
    <t>01-01-002</t>
  </si>
  <si>
    <t>01-01-003</t>
  </si>
  <si>
    <t>01-01-004</t>
  </si>
  <si>
    <t>CAJA</t>
  </si>
  <si>
    <t>01-01-005</t>
  </si>
  <si>
    <t>01-01-006</t>
  </si>
  <si>
    <t>01-11-043</t>
  </si>
  <si>
    <t>TONER 206A NEGRO</t>
  </si>
  <si>
    <t>SELLOS AUTOTINTADO MICROBAN</t>
  </si>
  <si>
    <t>TONER CANON 051</t>
  </si>
  <si>
    <t>CAJAS CARTON BLANCAS</t>
  </si>
  <si>
    <t>01-12-037</t>
  </si>
  <si>
    <t>01-12-038</t>
  </si>
  <si>
    <t>ENERO-MARZO</t>
  </si>
  <si>
    <t>TIJERA</t>
  </si>
  <si>
    <t>CORRECTOR LIQUIDO</t>
  </si>
  <si>
    <t>MARCADORES DE PIZARRA</t>
  </si>
  <si>
    <t>GRAPADORAS</t>
  </si>
  <si>
    <t>SACA GRAPAS</t>
  </si>
  <si>
    <t>CLIPS AGLUTINANTE  1"1/4</t>
  </si>
  <si>
    <t>RESMA PAPEL TIMBRADA CON LOGO EN HILO</t>
  </si>
  <si>
    <t>RESMA PAPEL CON LOGO EN BOND</t>
  </si>
  <si>
    <t xml:space="preserve">TARJETAS DE PRESENTACION  BIENES </t>
  </si>
  <si>
    <t>01-01-017</t>
  </si>
  <si>
    <t>01-01-031</t>
  </si>
  <si>
    <t>01-01-032</t>
  </si>
  <si>
    <t>01-11-044</t>
  </si>
  <si>
    <t>01-11-045</t>
  </si>
  <si>
    <t>01-11-046</t>
  </si>
  <si>
    <t>UNIDAD DE FUNDA DE BASURA 40 GALONES</t>
  </si>
  <si>
    <t>01-11-047</t>
  </si>
  <si>
    <t>01-11-048</t>
  </si>
  <si>
    <t>ZAFACON DE BAÑO CON TAPA</t>
  </si>
  <si>
    <t>01-11-049</t>
  </si>
  <si>
    <t>01-11-050</t>
  </si>
  <si>
    <t>01-11-051</t>
  </si>
  <si>
    <t>01-12-039</t>
  </si>
  <si>
    <t>01-12-040</t>
  </si>
  <si>
    <t>01-12-041</t>
  </si>
  <si>
    <t>01-12-042</t>
  </si>
  <si>
    <t>01-12-043</t>
  </si>
  <si>
    <t>01-12-044</t>
  </si>
  <si>
    <t>01-12-045</t>
  </si>
  <si>
    <t>TONER HP L 206 CYAN</t>
  </si>
  <si>
    <t>TONER HP L 206 MAGENTA</t>
  </si>
  <si>
    <t>01-12-046</t>
  </si>
  <si>
    <t>01-12-047</t>
  </si>
  <si>
    <t>01-12-048</t>
  </si>
  <si>
    <t>01-12-049</t>
  </si>
  <si>
    <t>01-12-050</t>
  </si>
  <si>
    <t>01-12-051</t>
  </si>
  <si>
    <t>CLORO EN TABLETA</t>
  </si>
  <si>
    <t>PAQUETE DE AZUCAR (5 LBS)</t>
  </si>
  <si>
    <t>PAQUETE CAFÉ  (1 LB)</t>
  </si>
  <si>
    <t xml:space="preserve">CAJA DE NUECES MIXTAS </t>
  </si>
  <si>
    <t>CAJITAS DE TE DE GINGER Y LIMON</t>
  </si>
  <si>
    <t>PALO DE ESCOBA</t>
  </si>
  <si>
    <t>UNIDAD DE CLORO EN TABLETA PARA CISTERNA</t>
  </si>
  <si>
    <t>BRILLO SCOTT DE ACERO</t>
  </si>
  <si>
    <t>CUBETA CON ESCURRIDOR 10 LITROS</t>
  </si>
  <si>
    <t>UNIDAD DE FUNDA DE BASURA 4 GALONES</t>
  </si>
  <si>
    <t>UNIDAD DE FUNDA DE BASURA 13 GALONES</t>
  </si>
  <si>
    <t>ZAFACON DE OFICINA SIN TAPA</t>
  </si>
  <si>
    <t>DISPENSADOR DE PAPEL HIGIENICO</t>
  </si>
  <si>
    <t xml:space="preserve">GOMA LIMPIA CRISTALES 18¨ SUPER CLEAN </t>
  </si>
  <si>
    <t>01-11-052</t>
  </si>
  <si>
    <t>ATOMIZADOR DE 16 ONZAS</t>
  </si>
  <si>
    <t>01-11-053</t>
  </si>
  <si>
    <t>ESCOBA DE GOMA CON PALO 18¨</t>
  </si>
  <si>
    <t>01-12-052</t>
  </si>
  <si>
    <t>01-12-053</t>
  </si>
  <si>
    <t>01-12-054</t>
  </si>
  <si>
    <t>01-12-055</t>
  </si>
  <si>
    <t>01-12-056</t>
  </si>
  <si>
    <t>01-12-057</t>
  </si>
  <si>
    <t>01-12-058</t>
  </si>
  <si>
    <t>FALDO PAPEL DE BAÑO 12 UND</t>
  </si>
  <si>
    <t>SERVILLETAS 250/1 NIVEO (10 UNDS)</t>
  </si>
  <si>
    <t>SERVILLETAS 250/1 NIVEO</t>
  </si>
  <si>
    <t>CAJAS DE SEVILLETAS NIVEO 1/60</t>
  </si>
  <si>
    <t>PAQUETE DE SERVILLETAS 50</t>
  </si>
  <si>
    <t>SOBRE MANILA  8  1/2  x14</t>
  </si>
  <si>
    <t>CAJAS</t>
  </si>
  <si>
    <t>RESMA PAPEL 81/2 x 11</t>
  </si>
  <si>
    <t>RESMA</t>
  </si>
  <si>
    <t>RESMA PAPEL 81/2 x 14</t>
  </si>
  <si>
    <t>REGLA PLASTICA 12</t>
  </si>
  <si>
    <t>LIBREAS RAYADAS 81/2 X 11</t>
  </si>
  <si>
    <t>CAJA 12</t>
  </si>
  <si>
    <t>CLIPS BILLETERO 3/4 19 MM</t>
  </si>
  <si>
    <t>CLIPS BILLETERO 1 1/4 32MM</t>
  </si>
  <si>
    <t>CINTA ADHESIVA DOBLE CARA</t>
  </si>
  <si>
    <t>CINTA ADHESIVA 3/4</t>
  </si>
  <si>
    <t>LAPICERO NEGROS 12/1</t>
  </si>
  <si>
    <t>LAPICERO ROJOS 12/1</t>
  </si>
  <si>
    <t>SACAPUNTA DR METAL</t>
  </si>
  <si>
    <t>BOTELLA DE TINTA 664 MAGENTA</t>
  </si>
  <si>
    <t>BOTELLA DE TINTA 664 CYAN AZUL</t>
  </si>
  <si>
    <t>BOTELLA DE TINTA 664 NEGRO</t>
  </si>
  <si>
    <t>BOTELLA DE TINTA 544 MAGENTA</t>
  </si>
  <si>
    <t>BOTELLA DE TINTA 544 AMARILLA</t>
  </si>
  <si>
    <t>MARCADORES PERMANENTES ROJO</t>
  </si>
  <si>
    <t>MARCADORES PERMANENTES VERDE</t>
  </si>
  <si>
    <t>MARCADORES PERMANENTES NEGRO</t>
  </si>
  <si>
    <t>MARCADOR PIZARRA MAGICA ROJO A BASE DE AGUA</t>
  </si>
  <si>
    <t>MARCADOR PIZARRA MAGICA AZUL A BASE DE AGUA</t>
  </si>
  <si>
    <t>MARCADOR PIZARRA MAGICA VERDE A BASE DE AGUA</t>
  </si>
  <si>
    <t>RESALTADORES AMARILLOS</t>
  </si>
  <si>
    <t>RESALTADORES COLOR NARANJA</t>
  </si>
  <si>
    <t>01-12-059</t>
  </si>
  <si>
    <t>RESALTADORES ROSADOS</t>
  </si>
  <si>
    <t>01-12-060</t>
  </si>
  <si>
    <t>RESALTADOR AZUL</t>
  </si>
  <si>
    <t>01-12-061</t>
  </si>
  <si>
    <t>RESALTADOR VERDE</t>
  </si>
  <si>
    <t>CAJA DE GRAPA</t>
  </si>
  <si>
    <t>PERFORADORA 2 HOYOS</t>
  </si>
  <si>
    <t>TABLILLA DE MADERA 8 1/2 X 11</t>
  </si>
  <si>
    <t>MOCHILA</t>
  </si>
  <si>
    <t>01-12-062</t>
  </si>
  <si>
    <t>01-12-063</t>
  </si>
  <si>
    <t>01-12-065</t>
  </si>
  <si>
    <t>CLIPS 50 MM</t>
  </si>
  <si>
    <t>01-12-064</t>
  </si>
  <si>
    <t>01-12-066</t>
  </si>
  <si>
    <t>01-12-067</t>
  </si>
  <si>
    <t>01-12-068</t>
  </si>
  <si>
    <t>01-12-069</t>
  </si>
  <si>
    <t>01-12-070</t>
  </si>
  <si>
    <t>01-12-071</t>
  </si>
  <si>
    <t>01-12-072</t>
  </si>
  <si>
    <t>01-12-073</t>
  </si>
  <si>
    <t>01-12-074</t>
  </si>
  <si>
    <t>01-12-075</t>
  </si>
  <si>
    <t>01-12-076</t>
  </si>
  <si>
    <t>01-12-077</t>
  </si>
  <si>
    <t>01-12-078</t>
  </si>
  <si>
    <t>01-12-079</t>
  </si>
  <si>
    <t>01-12-080</t>
  </si>
  <si>
    <t>01-12-081</t>
  </si>
  <si>
    <t>01-12-082</t>
  </si>
  <si>
    <t>01-12-083</t>
  </si>
  <si>
    <t>01-12-084</t>
  </si>
  <si>
    <t>01-12-085</t>
  </si>
  <si>
    <t>01-12-086</t>
  </si>
  <si>
    <t>01-12-087</t>
  </si>
  <si>
    <t>01-12-088</t>
  </si>
  <si>
    <t>01-12-089</t>
  </si>
  <si>
    <t>01-12-090</t>
  </si>
  <si>
    <t>01-12-091</t>
  </si>
  <si>
    <t>01-12-092</t>
  </si>
  <si>
    <t>01-12-093</t>
  </si>
  <si>
    <t>01-12-094</t>
  </si>
  <si>
    <t>01-12-095</t>
  </si>
  <si>
    <t>01-12-096</t>
  </si>
  <si>
    <t>01-12-097</t>
  </si>
  <si>
    <t xml:space="preserve"> </t>
  </si>
  <si>
    <t>CUBETA CON ESCURRIDOR 20 LITROS</t>
  </si>
  <si>
    <t>SOBRE MANILA  8  1/2  x11</t>
  </si>
  <si>
    <t>FOLDER   8  1/2  x14 100 UND</t>
  </si>
  <si>
    <t>FOLDER   8  1/2  x14</t>
  </si>
  <si>
    <t>FOLDER   8  1/2  x11   100/1</t>
  </si>
  <si>
    <t>FOLDER  8  1/2  x11</t>
  </si>
  <si>
    <t>LAPICERO AZUL 12/1</t>
  </si>
  <si>
    <t>LAPICERO AZUL</t>
  </si>
  <si>
    <t>LAPICERO NEGROS</t>
  </si>
  <si>
    <t>GUILLOTINA EN METAL 15X12</t>
  </si>
  <si>
    <t>PENDAFLEX 8X11 ESSELTE/PEN 25 UND</t>
  </si>
  <si>
    <t>BOTELLA DE TINTA 544  NEGRA</t>
  </si>
  <si>
    <t>MARCADORES PERMANENTES AZUL</t>
  </si>
  <si>
    <t>01-11-054</t>
  </si>
  <si>
    <t>CAJA DE TE JARABE SACA GRIPE RANGEL</t>
  </si>
  <si>
    <t xml:space="preserve">TOALLA MICROFIBRA PARA COCINA </t>
  </si>
  <si>
    <t>GALON DESCALYN VALERY</t>
  </si>
  <si>
    <t>GALON ABRILLANTADOE LIQUIDO DE GOMA</t>
  </si>
  <si>
    <t>UNIDAD DE FUNDA DE BASURA 55 GALONES</t>
  </si>
  <si>
    <t>ZAFACON RIMAX 13 GL BLANCO</t>
  </si>
  <si>
    <t>01-11-055</t>
  </si>
  <si>
    <t>01-11-056</t>
  </si>
  <si>
    <t>SOBRE MANILA BLANCO CON LOGO INCABIDE</t>
  </si>
  <si>
    <t>SOBRE MANILA (3.5X 5.5)</t>
  </si>
  <si>
    <t>SOBRE 10X15</t>
  </si>
  <si>
    <t>LIBRETAS RAYADAS 5/8 PAQUETES 12 UNDS.</t>
  </si>
  <si>
    <t>CLIPS BILLETERO  51"</t>
  </si>
  <si>
    <t>CLIPS BILLETERO 1  25 MM</t>
  </si>
  <si>
    <t>CLIPS BILLETERO 1   5/8 41MM</t>
  </si>
  <si>
    <t>CLIPS AGLUTINANTE 51 MM</t>
  </si>
  <si>
    <t>15/2/2024</t>
  </si>
  <si>
    <t>CAJA DE GOMITAS FINA</t>
  </si>
  <si>
    <t>BOTELLA DE TINTA 664 YELOW</t>
  </si>
  <si>
    <t>BOTELLA DE TINTA 544 CYAN</t>
  </si>
  <si>
    <t>RESMA DE PAPEL TIMBRADO INCABIDE 500/1</t>
  </si>
  <si>
    <t>RESMA DE PAPEL HILO TIMBRADO  INCABIDE 500/1</t>
  </si>
  <si>
    <t>TARJETAS DE PRESENTACION DIRECCION EJECUTIVA</t>
  </si>
  <si>
    <t>TARJETAS DE PRESENTACION CONSULTOR JURIDICO</t>
  </si>
  <si>
    <t>01-12-098</t>
  </si>
  <si>
    <t>TARJETAS DE PRESENTACION  INMUEBLES</t>
  </si>
  <si>
    <t>01-12-099</t>
  </si>
  <si>
    <t>COMPUESTO ABRASIVO ESMERIL</t>
  </si>
  <si>
    <t xml:space="preserve">JABON DE CUABA </t>
  </si>
  <si>
    <t>01-11-057</t>
  </si>
  <si>
    <t>01-11-058</t>
  </si>
  <si>
    <t>01-11-059</t>
  </si>
  <si>
    <t>01-11-060</t>
  </si>
  <si>
    <t>01-11-061</t>
  </si>
  <si>
    <t>01-11-062</t>
  </si>
  <si>
    <t xml:space="preserve">LAPICERO ROJOS </t>
  </si>
  <si>
    <t>SUAPER MR MOSP#36</t>
  </si>
  <si>
    <t>GUANTES AMARILLO MANOS SUAVE</t>
  </si>
  <si>
    <t>17/06/2025</t>
  </si>
  <si>
    <t>ZAFACON PLASTICO DE 30 LTS CON TAPA  Y PEDAR RI</t>
  </si>
  <si>
    <t>CHIPERO DE ESTUFA</t>
  </si>
  <si>
    <t>BANDEJA RECTARGULAR</t>
  </si>
  <si>
    <t>TAPON DE FREGADERO</t>
  </si>
  <si>
    <t>01-11-063</t>
  </si>
  <si>
    <t>01-11-064</t>
  </si>
  <si>
    <t>01-11-065</t>
  </si>
  <si>
    <t xml:space="preserve">MANTELES PARA BANDEJA </t>
  </si>
  <si>
    <t xml:space="preserve">ZAFACON PLAST. 30 LTS C/ TAPA Y PEDAL </t>
  </si>
  <si>
    <t>TERMO PARA CAFÉ  2.5 LITROS</t>
  </si>
  <si>
    <t>AMBIENTADOR EN VELON GLADE</t>
  </si>
  <si>
    <t>14/11/2025</t>
  </si>
  <si>
    <t>ZAFACON PLAST. CON TAPA Y PEDAL 8 GLS</t>
  </si>
  <si>
    <t>01-11-066</t>
  </si>
  <si>
    <t>SOBRE MANILA   8 1/2 x14  500 UND</t>
  </si>
  <si>
    <t>CAJA 500 UD</t>
  </si>
  <si>
    <t xml:space="preserve">SOBRE MANILA  8  1/2  x11 </t>
  </si>
  <si>
    <t>CAJA 500UND</t>
  </si>
  <si>
    <t>30/12/2025</t>
  </si>
  <si>
    <t>SOBRE DE CARTA TIMBRADOS No. 10,4.5X9</t>
  </si>
  <si>
    <t>TINTA GOTERO/PARA SELLOS AZUL</t>
  </si>
  <si>
    <t>GANCHOS PARA FOLDER 2 HOYO 70MM</t>
  </si>
  <si>
    <t>POST IT - 3X3  AMARILLO</t>
  </si>
  <si>
    <t>PORTA LAPIZ</t>
  </si>
  <si>
    <t xml:space="preserve">KIT DE ALIEMNTOS Y BEBIDAS </t>
  </si>
  <si>
    <t>23/12/2025</t>
  </si>
  <si>
    <t>CODIGO DE LA DGCP</t>
  </si>
  <si>
    <t>NEUMATICOS (GOMAS) PARA VEHICULOS 265/60R18</t>
  </si>
  <si>
    <t>30/03/2026</t>
  </si>
  <si>
    <t>16/3/2026</t>
  </si>
  <si>
    <t>16/3/2025</t>
  </si>
  <si>
    <t xml:space="preserve">PALETAS PARA SUBASTA </t>
  </si>
  <si>
    <t xml:space="preserve">BANNERS </t>
  </si>
  <si>
    <t>BUZON DE DENUNCIA CIUDADANA</t>
  </si>
  <si>
    <t>25/02/2026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</si>
</sst>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</cellXfs>
  <cellStyles count="2">
    <cellStyle name="Normal" xfId="0" builtinId="0"/>
    <cellStyle name="Normal 2 2 2" xfId="1" xr:uid="{4508F3F2-F259-46C0-A746-0894F336EA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53E7-ED5E-4170-83E5-02F77B49AA38}">
  <dimension ref="A1:P2576"/>
  <sheetViews>
    <sheetView tabSelected="1" zoomScale="80" zoomScaleNormal="80" workbookViewId="0">
      <selection activeCell="C29" sqref="C29"/>
    </sheetView>
  </sheetViews>
  <sheetFormatPr baseColWidth="10" defaultColWidth="8.88671875" defaultRowHeight="14.4" x14ac:dyDescent="0.3"/>
  <cols>
    <col min="1" max="1" width="23.33203125" customWidth="1"/>
    <col min="2" max="2" width="41.33203125" bestFit="1" customWidth="1"/>
    <col min="3" max="3" width="25.33203125" customWidth="1"/>
    <col min="4" max="4" width="12" bestFit="1" customWidth="1"/>
    <col min="5" max="5" width="26.77734375" customWidth="1"/>
    <col min="6" max="6" width="30" bestFit="1" customWidth="1"/>
    <col min="7" max="7" width="20.5546875" bestFit="1" customWidth="1"/>
    <col min="8" max="8" width="25.44140625" bestFit="1" customWidth="1"/>
    <col min="9" max="9" width="23.21875" bestFit="1" customWidth="1"/>
    <col min="10" max="10" width="20" bestFit="1" customWidth="1"/>
    <col min="11" max="11" width="20.21875" bestFit="1" customWidth="1"/>
    <col min="12" max="12" width="21" customWidth="1"/>
    <col min="13" max="13" width="23.44140625" bestFit="1" customWidth="1"/>
    <col min="14" max="14" width="29.109375" bestFit="1" customWidth="1"/>
    <col min="15" max="15" width="17.77734375" customWidth="1"/>
  </cols>
  <sheetData>
    <row r="1" spans="1:16" ht="15.6" x14ac:dyDescent="0.3">
      <c r="A1" s="1" t="s">
        <v>0</v>
      </c>
      <c r="B1" s="1" t="s">
        <v>1</v>
      </c>
      <c r="C1" s="1" t="s">
        <v>386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147</v>
      </c>
      <c r="P1" s="1" t="s">
        <v>148</v>
      </c>
    </row>
    <row r="2" spans="1:16" ht="15.6" x14ac:dyDescent="0.3">
      <c r="A2" s="1" t="s">
        <v>13</v>
      </c>
      <c r="B2" s="1" t="s">
        <v>14</v>
      </c>
      <c r="C2" s="1"/>
      <c r="D2" s="1" t="s">
        <v>25</v>
      </c>
      <c r="E2" s="1">
        <v>86</v>
      </c>
      <c r="F2" s="1">
        <v>11613.844042061863</v>
      </c>
      <c r="G2" s="1"/>
      <c r="H2" s="1"/>
      <c r="I2" s="1">
        <v>45834</v>
      </c>
      <c r="J2" s="1">
        <v>45834</v>
      </c>
      <c r="K2" s="1">
        <f>11+17+16</f>
        <v>44</v>
      </c>
      <c r="L2" s="1">
        <f>+F2/E2*K2</f>
        <v>5941.9667191944409</v>
      </c>
      <c r="M2" s="1">
        <f>+E2+G2-K2</f>
        <v>42</v>
      </c>
      <c r="N2" s="1">
        <f>+F2+H2-L2</f>
        <v>5671.8773228674218</v>
      </c>
      <c r="O2" s="1" t="s">
        <v>163</v>
      </c>
      <c r="P2" s="1">
        <v>2026</v>
      </c>
    </row>
    <row r="3" spans="1:16" ht="15.6" x14ac:dyDescent="0.3">
      <c r="A3" s="1" t="s">
        <v>150</v>
      </c>
      <c r="B3" s="1" t="s">
        <v>202</v>
      </c>
      <c r="C3" s="1">
        <v>50161509</v>
      </c>
      <c r="D3" s="1" t="s">
        <v>25</v>
      </c>
      <c r="E3" s="1">
        <v>30</v>
      </c>
      <c r="F3" s="1">
        <v>5965.9604010025059</v>
      </c>
      <c r="G3" s="1">
        <v>6</v>
      </c>
      <c r="H3" s="1">
        <f>1032+165.12</f>
        <v>1197.1199999999999</v>
      </c>
      <c r="I3" s="1">
        <v>45763</v>
      </c>
      <c r="J3" s="1">
        <v>45763</v>
      </c>
      <c r="K3" s="1">
        <f>4+4+18</f>
        <v>26</v>
      </c>
      <c r="L3" s="1">
        <f t="shared" ref="L3:L9" si="0">+F3/E3*K3</f>
        <v>5170.4990142021716</v>
      </c>
      <c r="M3" s="1">
        <f>+E3+G3-K3</f>
        <v>10</v>
      </c>
      <c r="N3" s="1">
        <f t="shared" ref="N3:N10" si="1">+F3+H3-L3</f>
        <v>1992.5813868003343</v>
      </c>
      <c r="O3" s="1" t="s">
        <v>163</v>
      </c>
      <c r="P3" s="1">
        <v>2026</v>
      </c>
    </row>
    <row r="4" spans="1:16" ht="15.6" x14ac:dyDescent="0.3">
      <c r="A4" s="1" t="s">
        <v>151</v>
      </c>
      <c r="B4" s="1" t="s">
        <v>203</v>
      </c>
      <c r="C4" s="1">
        <v>50201706</v>
      </c>
      <c r="D4" s="1" t="s">
        <v>25</v>
      </c>
      <c r="E4" s="1">
        <v>48</v>
      </c>
      <c r="F4" s="1">
        <v>17823.268571428573</v>
      </c>
      <c r="G4" s="1">
        <v>20</v>
      </c>
      <c r="H4" s="1">
        <f>8000+1280</f>
        <v>9280</v>
      </c>
      <c r="I4" s="1">
        <v>45763</v>
      </c>
      <c r="J4" s="1">
        <v>45763</v>
      </c>
      <c r="K4" s="1">
        <f>9+9+13</f>
        <v>31</v>
      </c>
      <c r="L4" s="1">
        <f t="shared" si="0"/>
        <v>11510.860952380954</v>
      </c>
      <c r="M4" s="1">
        <f>+E4+G4-K4</f>
        <v>37</v>
      </c>
      <c r="N4" s="1">
        <f t="shared" si="1"/>
        <v>15592.407619047619</v>
      </c>
      <c r="O4" s="1" t="s">
        <v>163</v>
      </c>
      <c r="P4" s="1">
        <v>2026</v>
      </c>
    </row>
    <row r="5" spans="1:16" ht="15.6" x14ac:dyDescent="0.3">
      <c r="A5" s="1" t="s">
        <v>152</v>
      </c>
      <c r="B5" s="1" t="s">
        <v>15</v>
      </c>
      <c r="C5" s="1"/>
      <c r="D5" s="1" t="s">
        <v>153</v>
      </c>
      <c r="E5" s="1">
        <v>14</v>
      </c>
      <c r="F5" s="1">
        <v>4841.3691666666673</v>
      </c>
      <c r="G5" s="1"/>
      <c r="H5" s="1"/>
      <c r="I5" s="1">
        <v>45763</v>
      </c>
      <c r="J5" s="1">
        <v>45763</v>
      </c>
      <c r="K5" s="1">
        <v>1</v>
      </c>
      <c r="L5" s="1">
        <f t="shared" si="0"/>
        <v>345.81208333333336</v>
      </c>
      <c r="M5" s="1">
        <f t="shared" ref="M5:M9" si="2">+E5-K5</f>
        <v>13</v>
      </c>
      <c r="N5" s="1">
        <f t="shared" si="1"/>
        <v>4495.557083333334</v>
      </c>
      <c r="O5" s="1" t="s">
        <v>163</v>
      </c>
      <c r="P5" s="1">
        <v>2026</v>
      </c>
    </row>
    <row r="6" spans="1:16" ht="15.6" x14ac:dyDescent="0.3">
      <c r="A6" s="1" t="s">
        <v>154</v>
      </c>
      <c r="B6" s="1" t="s">
        <v>16</v>
      </c>
      <c r="C6" s="1"/>
      <c r="D6" s="1" t="s">
        <v>153</v>
      </c>
      <c r="E6" s="1">
        <v>10</v>
      </c>
      <c r="F6" s="1">
        <v>3466.9207692307691</v>
      </c>
      <c r="G6" s="1"/>
      <c r="H6" s="1"/>
      <c r="I6" s="1">
        <v>45763</v>
      </c>
      <c r="J6" s="1">
        <v>45763</v>
      </c>
      <c r="K6" s="1">
        <v>1</v>
      </c>
      <c r="L6" s="1">
        <f t="shared" si="0"/>
        <v>346.69207692307691</v>
      </c>
      <c r="M6" s="1">
        <f t="shared" si="2"/>
        <v>9</v>
      </c>
      <c r="N6" s="1">
        <f t="shared" si="1"/>
        <v>3120.2286923076922</v>
      </c>
      <c r="O6" s="1" t="s">
        <v>163</v>
      </c>
      <c r="P6" s="1">
        <v>2026</v>
      </c>
    </row>
    <row r="7" spans="1:16" ht="15.6" x14ac:dyDescent="0.3">
      <c r="A7" s="1" t="s">
        <v>155</v>
      </c>
      <c r="B7" s="1" t="s">
        <v>17</v>
      </c>
      <c r="C7" s="1"/>
      <c r="D7" s="1" t="s">
        <v>153</v>
      </c>
      <c r="E7" s="1">
        <v>2</v>
      </c>
      <c r="F7" s="1">
        <v>719.98</v>
      </c>
      <c r="G7" s="1"/>
      <c r="H7" s="1"/>
      <c r="I7" s="1">
        <v>45086</v>
      </c>
      <c r="J7" s="1">
        <v>45086</v>
      </c>
      <c r="K7" s="1"/>
      <c r="L7" s="1">
        <f t="shared" si="0"/>
        <v>0</v>
      </c>
      <c r="M7" s="1">
        <f t="shared" si="2"/>
        <v>2</v>
      </c>
      <c r="N7" s="1">
        <f t="shared" si="1"/>
        <v>719.98</v>
      </c>
      <c r="O7" s="1" t="s">
        <v>163</v>
      </c>
      <c r="P7" s="1">
        <v>2026</v>
      </c>
    </row>
    <row r="8" spans="1:16" ht="15.6" x14ac:dyDescent="0.3">
      <c r="A8" s="1" t="s">
        <v>173</v>
      </c>
      <c r="B8" s="1" t="s">
        <v>204</v>
      </c>
      <c r="C8" s="1"/>
      <c r="D8" s="1" t="s">
        <v>153</v>
      </c>
      <c r="E8" s="1">
        <v>0</v>
      </c>
      <c r="F8" s="1"/>
      <c r="G8" s="1"/>
      <c r="H8" s="1"/>
      <c r="I8" s="1">
        <v>45763</v>
      </c>
      <c r="J8" s="1">
        <v>45763</v>
      </c>
      <c r="K8" s="1"/>
      <c r="L8" s="1"/>
      <c r="M8" s="1">
        <f>+E8+G8-K8</f>
        <v>0</v>
      </c>
      <c r="N8" s="1"/>
      <c r="O8" s="1" t="s">
        <v>163</v>
      </c>
      <c r="P8" s="1">
        <v>2026</v>
      </c>
    </row>
    <row r="9" spans="1:16" ht="15.6" x14ac:dyDescent="0.3">
      <c r="A9" s="1" t="s">
        <v>174</v>
      </c>
      <c r="B9" s="1" t="s">
        <v>205</v>
      </c>
      <c r="C9" s="1"/>
      <c r="D9" s="1" t="s">
        <v>153</v>
      </c>
      <c r="E9" s="1">
        <v>8</v>
      </c>
      <c r="F9" s="1">
        <v>2690.3999999999996</v>
      </c>
      <c r="G9" s="1"/>
      <c r="H9" s="1"/>
      <c r="I9" s="1">
        <v>45763</v>
      </c>
      <c r="J9" s="1">
        <v>45763</v>
      </c>
      <c r="K9" s="1">
        <v>2</v>
      </c>
      <c r="L9" s="1">
        <f t="shared" si="0"/>
        <v>672.59999999999991</v>
      </c>
      <c r="M9" s="1">
        <f t="shared" si="2"/>
        <v>6</v>
      </c>
      <c r="N9" s="1">
        <f t="shared" si="1"/>
        <v>2017.7999999999997</v>
      </c>
      <c r="O9" s="1" t="s">
        <v>163</v>
      </c>
      <c r="P9" s="1">
        <v>2026</v>
      </c>
    </row>
    <row r="10" spans="1:16" ht="15.6" x14ac:dyDescent="0.3">
      <c r="A10" s="1" t="s">
        <v>175</v>
      </c>
      <c r="B10" s="1" t="s">
        <v>321</v>
      </c>
      <c r="C10" s="1">
        <v>50201710</v>
      </c>
      <c r="D10" s="1" t="s">
        <v>153</v>
      </c>
      <c r="E10" s="1">
        <v>1</v>
      </c>
      <c r="F10" s="1">
        <v>942.23</v>
      </c>
      <c r="G10" s="1">
        <v>5</v>
      </c>
      <c r="H10" s="1">
        <v>4950</v>
      </c>
      <c r="I10" s="1">
        <v>45763</v>
      </c>
      <c r="J10" s="1">
        <v>45763</v>
      </c>
      <c r="K10" s="1">
        <v>1</v>
      </c>
      <c r="L10" s="1">
        <f>+F10/E10*K10</f>
        <v>942.23</v>
      </c>
      <c r="M10" s="1">
        <f>+E10+G10-K10</f>
        <v>5</v>
      </c>
      <c r="N10" s="1">
        <f t="shared" si="1"/>
        <v>4950</v>
      </c>
      <c r="O10" s="1" t="s">
        <v>163</v>
      </c>
      <c r="P10" s="1">
        <v>2026</v>
      </c>
    </row>
    <row r="11" spans="1:16" ht="15.6" x14ac:dyDescent="0.3">
      <c r="A11" s="1" t="s">
        <v>18</v>
      </c>
      <c r="B11" s="1" t="s">
        <v>19</v>
      </c>
      <c r="C11" s="1"/>
      <c r="D11" s="1" t="s">
        <v>20</v>
      </c>
      <c r="E11" s="1">
        <f>+F11/275.4</f>
        <v>259.62236746550474</v>
      </c>
      <c r="F11" s="1">
        <v>71500</v>
      </c>
      <c r="G11" s="1">
        <f>+H11/275.4</f>
        <v>3301.3798111837332</v>
      </c>
      <c r="H11" s="1">
        <f>36200+582000+291000</f>
        <v>909200</v>
      </c>
      <c r="I11" s="1">
        <v>45835</v>
      </c>
      <c r="J11" s="1">
        <v>45835</v>
      </c>
      <c r="K11" s="1">
        <f>+L11/275.4</f>
        <v>2838.4168482207701</v>
      </c>
      <c r="L11" s="1">
        <f>76700+306600+398400</f>
        <v>781700</v>
      </c>
      <c r="M11" s="1"/>
      <c r="N11" s="1">
        <f>+F11+H11-L11</f>
        <v>199000</v>
      </c>
      <c r="O11" s="1" t="s">
        <v>163</v>
      </c>
      <c r="P11" s="1">
        <v>2026</v>
      </c>
    </row>
    <row r="12" spans="1:16" ht="15.6" x14ac:dyDescent="0.3">
      <c r="A12" s="1" t="s">
        <v>21</v>
      </c>
      <c r="B12" s="1" t="s">
        <v>22</v>
      </c>
      <c r="C12" s="1"/>
      <c r="D12" s="1" t="s">
        <v>20</v>
      </c>
      <c r="E12" s="1">
        <v>0</v>
      </c>
      <c r="F12" s="1">
        <v>0</v>
      </c>
      <c r="G12" s="1">
        <f>+H12/274.5</f>
        <v>0</v>
      </c>
      <c r="H12" s="1">
        <v>0</v>
      </c>
      <c r="I12" s="1">
        <v>45835</v>
      </c>
      <c r="J12" s="1">
        <v>45835</v>
      </c>
      <c r="K12" s="1"/>
      <c r="L12" s="1"/>
      <c r="M12" s="1"/>
      <c r="N12" s="1">
        <f>+F12+H12-L12</f>
        <v>0</v>
      </c>
      <c r="O12" s="1" t="s">
        <v>163</v>
      </c>
      <c r="P12" s="1">
        <v>2026</v>
      </c>
    </row>
    <row r="13" spans="1:16" ht="15.6" x14ac:dyDescent="0.3">
      <c r="A13" s="1" t="s">
        <v>23</v>
      </c>
      <c r="B13" s="1" t="s">
        <v>24</v>
      </c>
      <c r="C13" s="1"/>
      <c r="D13" s="1" t="s">
        <v>25</v>
      </c>
      <c r="E13" s="1">
        <v>6</v>
      </c>
      <c r="F13" s="1">
        <v>1206.9086538461536</v>
      </c>
      <c r="G13" s="1">
        <v>0</v>
      </c>
      <c r="H13" s="1">
        <v>0</v>
      </c>
      <c r="I13" s="1">
        <v>45092</v>
      </c>
      <c r="J13" s="1">
        <v>45092</v>
      </c>
      <c r="K13" s="1">
        <v>1</v>
      </c>
      <c r="L13" s="1">
        <f>+F13/E13*K13</f>
        <v>201.15144230769226</v>
      </c>
      <c r="M13" s="1">
        <f>+E13+G13-K13</f>
        <v>5</v>
      </c>
      <c r="N13" s="1">
        <f t="shared" ref="N13:N78" si="3">+F13+H13-L13</f>
        <v>1005.7572115384613</v>
      </c>
      <c r="O13" s="1" t="s">
        <v>163</v>
      </c>
      <c r="P13" s="1">
        <v>2026</v>
      </c>
    </row>
    <row r="14" spans="1:16" ht="15.6" x14ac:dyDescent="0.3">
      <c r="A14" s="1" t="s">
        <v>26</v>
      </c>
      <c r="B14" s="1" t="s">
        <v>206</v>
      </c>
      <c r="C14" s="1"/>
      <c r="D14" s="1" t="s">
        <v>25</v>
      </c>
      <c r="E14" s="1">
        <v>3</v>
      </c>
      <c r="F14" s="1">
        <v>840.01250000000016</v>
      </c>
      <c r="G14" s="1">
        <v>0</v>
      </c>
      <c r="H14" s="1">
        <v>0</v>
      </c>
      <c r="I14" s="1">
        <v>45092</v>
      </c>
      <c r="J14" s="1">
        <v>45092</v>
      </c>
      <c r="K14" s="1"/>
      <c r="L14" s="1">
        <f t="shared" ref="L14:L24" si="4">+F14/E14*K14</f>
        <v>0</v>
      </c>
      <c r="M14" s="1">
        <f>+E14+G14-K14</f>
        <v>3</v>
      </c>
      <c r="N14" s="1">
        <f t="shared" si="3"/>
        <v>840.01250000000016</v>
      </c>
      <c r="O14" s="1" t="s">
        <v>163</v>
      </c>
      <c r="P14" s="1">
        <v>2026</v>
      </c>
    </row>
    <row r="15" spans="1:16" ht="15.6" x14ac:dyDescent="0.3">
      <c r="A15" s="1" t="s">
        <v>28</v>
      </c>
      <c r="B15" s="1" t="s">
        <v>357</v>
      </c>
      <c r="C15" s="1"/>
      <c r="D15" s="1" t="s">
        <v>25</v>
      </c>
      <c r="E15" s="1">
        <v>10</v>
      </c>
      <c r="F15" s="1">
        <v>2112.2000000000003</v>
      </c>
      <c r="G15" s="1"/>
      <c r="H15" s="1"/>
      <c r="I15" s="1" t="s">
        <v>371</v>
      </c>
      <c r="J15" s="1" t="s">
        <v>371</v>
      </c>
      <c r="K15" s="1">
        <f>1+1+1</f>
        <v>3</v>
      </c>
      <c r="L15" s="1">
        <f>+F15/E15*K15</f>
        <v>633.66000000000008</v>
      </c>
      <c r="M15" s="1">
        <f t="shared" ref="M15:M67" si="5">+E15+G15-K15</f>
        <v>7</v>
      </c>
      <c r="N15" s="1">
        <f>+F15+H15-L15</f>
        <v>1478.5400000000002</v>
      </c>
      <c r="O15" s="1" t="s">
        <v>163</v>
      </c>
      <c r="P15" s="1">
        <v>2026</v>
      </c>
    </row>
    <row r="16" spans="1:16" ht="15.6" x14ac:dyDescent="0.3">
      <c r="A16" s="1" t="s">
        <v>29</v>
      </c>
      <c r="B16" s="1" t="s">
        <v>30</v>
      </c>
      <c r="C16" s="1"/>
      <c r="D16" s="1" t="s">
        <v>25</v>
      </c>
      <c r="E16" s="1">
        <v>24</v>
      </c>
      <c r="F16" s="1">
        <v>566.4</v>
      </c>
      <c r="G16" s="1"/>
      <c r="H16" s="1"/>
      <c r="I16" s="1">
        <v>45092</v>
      </c>
      <c r="J16" s="1">
        <v>45092</v>
      </c>
      <c r="K16" s="1">
        <f>4+5+2</f>
        <v>11</v>
      </c>
      <c r="L16" s="1">
        <f t="shared" si="4"/>
        <v>259.59999999999997</v>
      </c>
      <c r="M16" s="1">
        <f t="shared" si="5"/>
        <v>13</v>
      </c>
      <c r="N16" s="1">
        <f t="shared" si="3"/>
        <v>306.8</v>
      </c>
      <c r="O16" s="1" t="s">
        <v>163</v>
      </c>
      <c r="P16" s="1">
        <v>2026</v>
      </c>
    </row>
    <row r="17" spans="1:16" ht="15.6" x14ac:dyDescent="0.3">
      <c r="A17" s="1"/>
      <c r="B17" s="1" t="s">
        <v>358</v>
      </c>
      <c r="C17" s="1"/>
      <c r="D17" s="1" t="s">
        <v>25</v>
      </c>
      <c r="E17" s="1">
        <v>7</v>
      </c>
      <c r="F17" s="1">
        <v>553.42000000000007</v>
      </c>
      <c r="G17" s="1"/>
      <c r="H17" s="1"/>
      <c r="I17" s="1" t="s">
        <v>359</v>
      </c>
      <c r="J17" s="1" t="s">
        <v>359</v>
      </c>
      <c r="K17" s="1">
        <f>1+3</f>
        <v>4</v>
      </c>
      <c r="L17" s="1">
        <f t="shared" si="4"/>
        <v>316.24000000000007</v>
      </c>
      <c r="M17" s="1">
        <f t="shared" si="5"/>
        <v>3</v>
      </c>
      <c r="N17" s="1">
        <f t="shared" si="3"/>
        <v>237.18</v>
      </c>
      <c r="O17" s="1" t="s">
        <v>163</v>
      </c>
      <c r="P17" s="1">
        <v>2026</v>
      </c>
    </row>
    <row r="18" spans="1:16" ht="15.6" x14ac:dyDescent="0.3">
      <c r="A18" s="1" t="s">
        <v>31</v>
      </c>
      <c r="B18" s="1" t="s">
        <v>32</v>
      </c>
      <c r="C18" s="1"/>
      <c r="D18" s="1" t="s">
        <v>25</v>
      </c>
      <c r="E18" s="1">
        <v>3</v>
      </c>
      <c r="F18" s="1">
        <v>587.99333333333334</v>
      </c>
      <c r="G18" s="1"/>
      <c r="H18" s="1"/>
      <c r="I18" s="1">
        <v>45092</v>
      </c>
      <c r="J18" s="1">
        <v>45092</v>
      </c>
      <c r="K18" s="1">
        <v>1</v>
      </c>
      <c r="L18" s="1">
        <f t="shared" si="4"/>
        <v>195.99777777777777</v>
      </c>
      <c r="M18" s="1">
        <f t="shared" si="5"/>
        <v>2</v>
      </c>
      <c r="N18" s="1">
        <f t="shared" si="3"/>
        <v>391.9955555555556</v>
      </c>
      <c r="O18" s="1" t="s">
        <v>163</v>
      </c>
      <c r="P18" s="1">
        <v>2026</v>
      </c>
    </row>
    <row r="19" spans="1:16" ht="15.6" x14ac:dyDescent="0.3">
      <c r="A19" s="1" t="s">
        <v>33</v>
      </c>
      <c r="B19" s="1" t="s">
        <v>34</v>
      </c>
      <c r="C19" s="1"/>
      <c r="D19" s="1" t="s">
        <v>25</v>
      </c>
      <c r="E19" s="1">
        <v>0</v>
      </c>
      <c r="F19" s="1">
        <v>0</v>
      </c>
      <c r="G19" s="1"/>
      <c r="H19" s="1"/>
      <c r="I19" s="1">
        <v>45092</v>
      </c>
      <c r="J19" s="1">
        <v>45092</v>
      </c>
      <c r="K19" s="1"/>
      <c r="L19" s="1"/>
      <c r="M19" s="1">
        <f t="shared" si="5"/>
        <v>0</v>
      </c>
      <c r="N19" s="1">
        <f t="shared" si="3"/>
        <v>0</v>
      </c>
      <c r="O19" s="1" t="s">
        <v>163</v>
      </c>
      <c r="P19" s="1">
        <v>2026</v>
      </c>
    </row>
    <row r="20" spans="1:16" ht="15.6" x14ac:dyDescent="0.3">
      <c r="A20" s="1" t="s">
        <v>35</v>
      </c>
      <c r="B20" s="1" t="s">
        <v>36</v>
      </c>
      <c r="C20" s="1"/>
      <c r="D20" s="1" t="s">
        <v>25</v>
      </c>
      <c r="E20" s="1">
        <v>0</v>
      </c>
      <c r="F20" s="1">
        <v>0</v>
      </c>
      <c r="G20" s="1"/>
      <c r="H20" s="1"/>
      <c r="I20" s="1">
        <v>45092</v>
      </c>
      <c r="J20" s="1">
        <v>45092</v>
      </c>
      <c r="K20" s="1"/>
      <c r="L20" s="1"/>
      <c r="M20" s="1">
        <f t="shared" si="5"/>
        <v>0</v>
      </c>
      <c r="N20" s="1">
        <f t="shared" si="3"/>
        <v>0</v>
      </c>
      <c r="O20" s="1" t="s">
        <v>163</v>
      </c>
      <c r="P20" s="1">
        <v>2026</v>
      </c>
    </row>
    <row r="21" spans="1:16" ht="15.6" x14ac:dyDescent="0.3">
      <c r="A21" s="1" t="s">
        <v>37</v>
      </c>
      <c r="B21" s="1" t="s">
        <v>38</v>
      </c>
      <c r="C21" s="1"/>
      <c r="D21" s="1" t="s">
        <v>25</v>
      </c>
      <c r="E21" s="1">
        <v>6</v>
      </c>
      <c r="F21" s="1">
        <v>568.2807473389355</v>
      </c>
      <c r="G21" s="1"/>
      <c r="H21" s="1"/>
      <c r="I21" s="1">
        <v>45092</v>
      </c>
      <c r="J21" s="1">
        <v>45092</v>
      </c>
      <c r="K21" s="1">
        <v>1</v>
      </c>
      <c r="L21" s="1">
        <f t="shared" si="4"/>
        <v>94.713457889822578</v>
      </c>
      <c r="M21" s="1">
        <f t="shared" si="5"/>
        <v>5</v>
      </c>
      <c r="N21" s="1">
        <f t="shared" si="3"/>
        <v>473.56728944911293</v>
      </c>
      <c r="O21" s="1" t="s">
        <v>163</v>
      </c>
      <c r="P21" s="1">
        <v>2026</v>
      </c>
    </row>
    <row r="22" spans="1:16" ht="15.6" x14ac:dyDescent="0.3">
      <c r="A22" s="1" t="s">
        <v>39</v>
      </c>
      <c r="B22" s="1" t="s">
        <v>322</v>
      </c>
      <c r="C22" s="1"/>
      <c r="D22" s="1" t="s">
        <v>25</v>
      </c>
      <c r="E22" s="1">
        <v>1</v>
      </c>
      <c r="F22" s="1">
        <v>77.998333333333335</v>
      </c>
      <c r="G22" s="1"/>
      <c r="H22" s="1"/>
      <c r="I22" s="1">
        <v>45092</v>
      </c>
      <c r="J22" s="1">
        <v>45092</v>
      </c>
      <c r="K22" s="1"/>
      <c r="L22" s="1">
        <f t="shared" si="4"/>
        <v>0</v>
      </c>
      <c r="M22" s="1">
        <f t="shared" si="5"/>
        <v>1</v>
      </c>
      <c r="N22" s="1">
        <f t="shared" si="3"/>
        <v>77.998333333333335</v>
      </c>
      <c r="O22" s="1" t="s">
        <v>163</v>
      </c>
      <c r="P22" s="1">
        <v>2026</v>
      </c>
    </row>
    <row r="23" spans="1:16" ht="15.6" x14ac:dyDescent="0.3">
      <c r="A23" s="1" t="s">
        <v>41</v>
      </c>
      <c r="B23" s="1" t="s">
        <v>42</v>
      </c>
      <c r="C23" s="1"/>
      <c r="D23" s="1" t="s">
        <v>25</v>
      </c>
      <c r="E23" s="1">
        <v>18</v>
      </c>
      <c r="F23" s="1">
        <v>764.6400000000001</v>
      </c>
      <c r="G23" s="1"/>
      <c r="H23" s="1"/>
      <c r="I23" s="1" t="s">
        <v>371</v>
      </c>
      <c r="J23" s="1" t="s">
        <v>371</v>
      </c>
      <c r="K23" s="1">
        <f>1+4</f>
        <v>5</v>
      </c>
      <c r="L23" s="1">
        <f t="shared" si="4"/>
        <v>212.40000000000003</v>
      </c>
      <c r="M23" s="1">
        <f t="shared" si="5"/>
        <v>13</v>
      </c>
      <c r="N23" s="1">
        <f t="shared" si="3"/>
        <v>552.24</v>
      </c>
      <c r="O23" s="1" t="s">
        <v>163</v>
      </c>
      <c r="P23" s="1">
        <v>2026</v>
      </c>
    </row>
    <row r="24" spans="1:16" ht="15.6" x14ac:dyDescent="0.3">
      <c r="A24" s="1" t="s">
        <v>43</v>
      </c>
      <c r="B24" s="1" t="s">
        <v>44</v>
      </c>
      <c r="C24" s="1"/>
      <c r="D24" s="1" t="s">
        <v>20</v>
      </c>
      <c r="E24" s="1">
        <v>49</v>
      </c>
      <c r="F24" s="1">
        <v>8089.1313725490209</v>
      </c>
      <c r="G24" s="1"/>
      <c r="H24" s="1"/>
      <c r="I24" s="1" t="s">
        <v>371</v>
      </c>
      <c r="J24" s="1" t="s">
        <v>371</v>
      </c>
      <c r="K24" s="1">
        <f>3+2+2</f>
        <v>7</v>
      </c>
      <c r="L24" s="1">
        <f t="shared" si="4"/>
        <v>1155.5901960784317</v>
      </c>
      <c r="M24" s="1">
        <f t="shared" si="5"/>
        <v>42</v>
      </c>
      <c r="N24" s="1">
        <f t="shared" si="3"/>
        <v>6933.5411764705896</v>
      </c>
      <c r="O24" s="1" t="s">
        <v>163</v>
      </c>
      <c r="P24" s="1">
        <v>2026</v>
      </c>
    </row>
    <row r="25" spans="1:16" ht="15.6" x14ac:dyDescent="0.3">
      <c r="A25" s="1" t="s">
        <v>45</v>
      </c>
      <c r="B25" s="1" t="s">
        <v>46</v>
      </c>
      <c r="C25" s="1"/>
      <c r="D25" s="1" t="s">
        <v>25</v>
      </c>
      <c r="E25" s="1">
        <v>28</v>
      </c>
      <c r="F25" s="1">
        <v>3656.9173212669684</v>
      </c>
      <c r="G25" s="1"/>
      <c r="H25" s="1"/>
      <c r="I25" s="1">
        <v>45825</v>
      </c>
      <c r="J25" s="1">
        <v>45825</v>
      </c>
      <c r="K25" s="1">
        <f>1+1</f>
        <v>2</v>
      </c>
      <c r="L25" s="1">
        <f>+F25/E25*K25</f>
        <v>261.20838009049777</v>
      </c>
      <c r="M25" s="1">
        <f t="shared" si="5"/>
        <v>26</v>
      </c>
      <c r="N25" s="1">
        <f t="shared" si="3"/>
        <v>3395.7089411764705</v>
      </c>
      <c r="O25" s="1" t="s">
        <v>163</v>
      </c>
      <c r="P25" s="1">
        <v>2026</v>
      </c>
    </row>
    <row r="26" spans="1:16" ht="15.6" x14ac:dyDescent="0.3">
      <c r="A26" s="1" t="s">
        <v>47</v>
      </c>
      <c r="B26" s="1" t="s">
        <v>48</v>
      </c>
      <c r="C26" s="1"/>
      <c r="D26" s="1" t="s">
        <v>25</v>
      </c>
      <c r="E26" s="1">
        <v>0</v>
      </c>
      <c r="F26" s="1">
        <v>0</v>
      </c>
      <c r="G26" s="1"/>
      <c r="H26" s="1"/>
      <c r="I26" s="1">
        <v>45092</v>
      </c>
      <c r="J26" s="1">
        <v>45092</v>
      </c>
      <c r="K26" s="1"/>
      <c r="L26" s="1">
        <v>0</v>
      </c>
      <c r="M26" s="1">
        <f t="shared" si="5"/>
        <v>0</v>
      </c>
      <c r="N26" s="1">
        <f t="shared" si="3"/>
        <v>0</v>
      </c>
      <c r="O26" s="1" t="s">
        <v>163</v>
      </c>
      <c r="P26" s="1">
        <v>2026</v>
      </c>
    </row>
    <row r="27" spans="1:16" ht="15.6" x14ac:dyDescent="0.3">
      <c r="A27" s="1" t="s">
        <v>49</v>
      </c>
      <c r="B27" s="1" t="s">
        <v>50</v>
      </c>
      <c r="C27" s="1"/>
      <c r="D27" s="1" t="s">
        <v>20</v>
      </c>
      <c r="E27" s="1">
        <v>6</v>
      </c>
      <c r="F27" s="1">
        <v>3115.2000000000007</v>
      </c>
      <c r="G27" s="1"/>
      <c r="H27" s="1"/>
      <c r="I27" s="1">
        <v>45825</v>
      </c>
      <c r="J27" s="1">
        <v>45825</v>
      </c>
      <c r="K27" s="1">
        <v>1</v>
      </c>
      <c r="L27" s="1">
        <f>+F27/E27*K27</f>
        <v>519.20000000000016</v>
      </c>
      <c r="M27" s="1">
        <f t="shared" si="5"/>
        <v>5</v>
      </c>
      <c r="N27" s="1">
        <f t="shared" si="3"/>
        <v>2596.0000000000005</v>
      </c>
      <c r="O27" s="1" t="s">
        <v>163</v>
      </c>
      <c r="P27" s="1">
        <v>2026</v>
      </c>
    </row>
    <row r="28" spans="1:16" ht="15.6" x14ac:dyDescent="0.3">
      <c r="A28" s="1" t="s">
        <v>51</v>
      </c>
      <c r="B28" s="1" t="s">
        <v>52</v>
      </c>
      <c r="C28" s="1"/>
      <c r="D28" s="1" t="s">
        <v>20</v>
      </c>
      <c r="E28" s="1">
        <v>0</v>
      </c>
      <c r="F28" s="1">
        <v>0</v>
      </c>
      <c r="G28" s="1"/>
      <c r="H28" s="1"/>
      <c r="I28" s="1">
        <v>45092</v>
      </c>
      <c r="J28" s="1">
        <v>45092</v>
      </c>
      <c r="K28" s="1"/>
      <c r="L28" s="1">
        <v>0</v>
      </c>
      <c r="M28" s="1">
        <f t="shared" si="5"/>
        <v>0</v>
      </c>
      <c r="N28" s="1">
        <f t="shared" si="3"/>
        <v>0</v>
      </c>
      <c r="O28" s="1" t="s">
        <v>163</v>
      </c>
      <c r="P28" s="1">
        <v>2026</v>
      </c>
    </row>
    <row r="29" spans="1:16" ht="15.6" x14ac:dyDescent="0.3">
      <c r="A29" s="1" t="s">
        <v>53</v>
      </c>
      <c r="B29" s="1" t="s">
        <v>348</v>
      </c>
      <c r="C29" s="1"/>
      <c r="D29" s="1" t="s">
        <v>20</v>
      </c>
      <c r="E29" s="1">
        <v>1</v>
      </c>
      <c r="F29" s="1">
        <v>295</v>
      </c>
      <c r="G29" s="1"/>
      <c r="H29" s="1"/>
      <c r="I29" s="1">
        <v>45611</v>
      </c>
      <c r="J29" s="1">
        <v>45611</v>
      </c>
      <c r="K29" s="1"/>
      <c r="L29" s="1">
        <f t="shared" ref="L29:L43" si="6">+F29/E29*K29</f>
        <v>0</v>
      </c>
      <c r="M29" s="1">
        <f t="shared" si="5"/>
        <v>1</v>
      </c>
      <c r="N29" s="1">
        <f t="shared" si="3"/>
        <v>295</v>
      </c>
      <c r="O29" s="1" t="s">
        <v>163</v>
      </c>
      <c r="P29" s="1">
        <v>2026</v>
      </c>
    </row>
    <row r="30" spans="1:16" ht="15.6" x14ac:dyDescent="0.3">
      <c r="A30" s="1" t="s">
        <v>55</v>
      </c>
      <c r="B30" s="1" t="s">
        <v>54</v>
      </c>
      <c r="C30" s="1"/>
      <c r="D30" s="1" t="s">
        <v>20</v>
      </c>
      <c r="E30" s="1">
        <v>32</v>
      </c>
      <c r="F30" s="1">
        <v>10421.320466200466</v>
      </c>
      <c r="G30" s="1"/>
      <c r="H30" s="1"/>
      <c r="I30" s="1" t="s">
        <v>371</v>
      </c>
      <c r="J30" s="1" t="s">
        <v>371</v>
      </c>
      <c r="K30" s="1">
        <f>2+2+2</f>
        <v>6</v>
      </c>
      <c r="L30" s="1">
        <f t="shared" si="6"/>
        <v>1953.9975874125876</v>
      </c>
      <c r="M30" s="1">
        <f>+E30+G30-K30</f>
        <v>26</v>
      </c>
      <c r="N30" s="1">
        <f t="shared" si="3"/>
        <v>8467.3228787878797</v>
      </c>
      <c r="O30" s="1" t="s">
        <v>163</v>
      </c>
      <c r="P30" s="1">
        <v>2026</v>
      </c>
    </row>
    <row r="31" spans="1:16" ht="15.6" x14ac:dyDescent="0.3">
      <c r="A31" s="1" t="s">
        <v>57</v>
      </c>
      <c r="B31" s="1" t="s">
        <v>323</v>
      </c>
      <c r="C31" s="1"/>
      <c r="D31" s="1" t="s">
        <v>20</v>
      </c>
      <c r="E31" s="1">
        <v>9</v>
      </c>
      <c r="F31" s="1">
        <v>4702.5300000000007</v>
      </c>
      <c r="G31" s="1"/>
      <c r="H31" s="1"/>
      <c r="I31" s="1">
        <v>45611</v>
      </c>
      <c r="J31" s="1">
        <v>45611</v>
      </c>
      <c r="K31" s="1">
        <f>1+3</f>
        <v>4</v>
      </c>
      <c r="L31" s="1">
        <f t="shared" si="6"/>
        <v>2090.0133333333338</v>
      </c>
      <c r="M31" s="1">
        <f t="shared" si="5"/>
        <v>5</v>
      </c>
      <c r="N31" s="1">
        <f t="shared" si="3"/>
        <v>2612.5166666666669</v>
      </c>
      <c r="O31" s="1" t="s">
        <v>163</v>
      </c>
      <c r="P31" s="1">
        <v>2026</v>
      </c>
    </row>
    <row r="32" spans="1:16" ht="15.6" x14ac:dyDescent="0.3">
      <c r="A32" s="1" t="s">
        <v>59</v>
      </c>
      <c r="B32" s="1" t="s">
        <v>324</v>
      </c>
      <c r="C32" s="1"/>
      <c r="D32" s="1" t="s">
        <v>20</v>
      </c>
      <c r="E32" s="1">
        <v>2</v>
      </c>
      <c r="F32" s="1">
        <v>1574.4074999999998</v>
      </c>
      <c r="G32" s="1"/>
      <c r="H32" s="1"/>
      <c r="I32" s="1">
        <v>45093</v>
      </c>
      <c r="J32" s="1">
        <v>45093</v>
      </c>
      <c r="K32" s="1"/>
      <c r="L32" s="1">
        <f t="shared" si="6"/>
        <v>0</v>
      </c>
      <c r="M32" s="1">
        <f t="shared" si="5"/>
        <v>2</v>
      </c>
      <c r="N32" s="1">
        <f t="shared" si="3"/>
        <v>1574.4074999999998</v>
      </c>
      <c r="O32" s="1" t="s">
        <v>163</v>
      </c>
      <c r="P32" s="1">
        <v>2026</v>
      </c>
    </row>
    <row r="33" spans="1:16" ht="15.6" x14ac:dyDescent="0.3">
      <c r="A33" s="1" t="s">
        <v>61</v>
      </c>
      <c r="B33" s="1" t="s">
        <v>56</v>
      </c>
      <c r="C33" s="1"/>
      <c r="D33" s="1" t="s">
        <v>20</v>
      </c>
      <c r="E33" s="1">
        <v>1</v>
      </c>
      <c r="F33" s="1">
        <v>386.18053636363629</v>
      </c>
      <c r="G33" s="1"/>
      <c r="H33" s="1"/>
      <c r="I33" s="1">
        <v>45092</v>
      </c>
      <c r="J33" s="1">
        <v>45092</v>
      </c>
      <c r="K33" s="1"/>
      <c r="L33" s="1">
        <f t="shared" si="6"/>
        <v>0</v>
      </c>
      <c r="M33" s="1">
        <f t="shared" si="5"/>
        <v>1</v>
      </c>
      <c r="N33" s="1">
        <f t="shared" si="3"/>
        <v>386.18053636363629</v>
      </c>
      <c r="O33" s="1" t="s">
        <v>163</v>
      </c>
      <c r="P33" s="1">
        <v>2026</v>
      </c>
    </row>
    <row r="34" spans="1:16" ht="15.6" x14ac:dyDescent="0.3">
      <c r="A34" s="1" t="s">
        <v>62</v>
      </c>
      <c r="B34" s="1" t="s">
        <v>58</v>
      </c>
      <c r="C34" s="1"/>
      <c r="D34" s="1" t="s">
        <v>20</v>
      </c>
      <c r="E34" s="1">
        <v>42</v>
      </c>
      <c r="F34" s="1">
        <v>3828.6101924198256</v>
      </c>
      <c r="G34" s="1"/>
      <c r="H34" s="1"/>
      <c r="I34" s="1" t="s">
        <v>371</v>
      </c>
      <c r="J34" s="1" t="s">
        <v>371</v>
      </c>
      <c r="K34" s="1">
        <f>1+1+3</f>
        <v>5</v>
      </c>
      <c r="L34" s="1">
        <f t="shared" si="6"/>
        <v>455.78692766902685</v>
      </c>
      <c r="M34" s="1">
        <f t="shared" si="5"/>
        <v>37</v>
      </c>
      <c r="N34" s="1">
        <f t="shared" si="3"/>
        <v>3372.8232647507989</v>
      </c>
      <c r="O34" s="1" t="s">
        <v>163</v>
      </c>
      <c r="P34" s="1">
        <v>2026</v>
      </c>
    </row>
    <row r="35" spans="1:16" ht="15.6" x14ac:dyDescent="0.3">
      <c r="A35" s="1" t="s">
        <v>64</v>
      </c>
      <c r="B35" s="1" t="s">
        <v>60</v>
      </c>
      <c r="C35" s="1"/>
      <c r="D35" s="1" t="s">
        <v>20</v>
      </c>
      <c r="E35" s="1">
        <v>2</v>
      </c>
      <c r="F35" s="1">
        <v>1261</v>
      </c>
      <c r="G35" s="1"/>
      <c r="H35" s="1"/>
      <c r="I35" s="1">
        <v>45092</v>
      </c>
      <c r="J35" s="1">
        <v>45092</v>
      </c>
      <c r="K35" s="1"/>
      <c r="L35" s="1">
        <f t="shared" si="6"/>
        <v>0</v>
      </c>
      <c r="M35" s="1">
        <f t="shared" si="5"/>
        <v>2</v>
      </c>
      <c r="N35" s="1">
        <f t="shared" si="3"/>
        <v>1261</v>
      </c>
      <c r="O35" s="1" t="s">
        <v>163</v>
      </c>
      <c r="P35" s="1">
        <v>2026</v>
      </c>
    </row>
    <row r="36" spans="1:16" ht="15.6" x14ac:dyDescent="0.3">
      <c r="A36" s="1" t="s">
        <v>66</v>
      </c>
      <c r="B36" s="1" t="s">
        <v>201</v>
      </c>
      <c r="C36" s="1"/>
      <c r="D36" s="1" t="s">
        <v>25</v>
      </c>
      <c r="E36" s="1">
        <v>3</v>
      </c>
      <c r="F36" s="1">
        <v>6195</v>
      </c>
      <c r="G36" s="1"/>
      <c r="H36" s="1"/>
      <c r="I36" s="1">
        <v>45092</v>
      </c>
      <c r="J36" s="1">
        <v>45092</v>
      </c>
      <c r="K36" s="1">
        <v>1</v>
      </c>
      <c r="L36" s="1">
        <f t="shared" si="6"/>
        <v>2065</v>
      </c>
      <c r="M36" s="1">
        <f>+E36+G37-K36</f>
        <v>2</v>
      </c>
      <c r="N36" s="1">
        <f t="shared" si="3"/>
        <v>4130</v>
      </c>
      <c r="O36" s="1" t="s">
        <v>163</v>
      </c>
      <c r="P36" s="1">
        <v>2026</v>
      </c>
    </row>
    <row r="37" spans="1:16" ht="15.6" x14ac:dyDescent="0.3">
      <c r="A37" s="1" t="s">
        <v>68</v>
      </c>
      <c r="B37" s="1" t="s">
        <v>63</v>
      </c>
      <c r="C37" s="1"/>
      <c r="D37" s="1" t="s">
        <v>25</v>
      </c>
      <c r="E37" s="1">
        <v>2</v>
      </c>
      <c r="F37" s="1">
        <v>1499.99</v>
      </c>
      <c r="G37" s="1"/>
      <c r="H37" s="1"/>
      <c r="I37" s="1">
        <v>45092</v>
      </c>
      <c r="J37" s="1">
        <v>45092</v>
      </c>
      <c r="K37" s="1"/>
      <c r="L37" s="1">
        <f t="shared" si="6"/>
        <v>0</v>
      </c>
      <c r="M37" s="1">
        <v>2</v>
      </c>
      <c r="N37" s="1">
        <f t="shared" si="3"/>
        <v>1499.99</v>
      </c>
      <c r="O37" s="1" t="s">
        <v>163</v>
      </c>
      <c r="P37" s="1">
        <v>2026</v>
      </c>
    </row>
    <row r="38" spans="1:16" ht="15.6" x14ac:dyDescent="0.3">
      <c r="A38" s="1" t="s">
        <v>69</v>
      </c>
      <c r="B38" s="1" t="s">
        <v>65</v>
      </c>
      <c r="C38" s="1"/>
      <c r="D38" s="1" t="s">
        <v>25</v>
      </c>
      <c r="E38" s="1">
        <v>2</v>
      </c>
      <c r="F38" s="1">
        <v>329.995</v>
      </c>
      <c r="G38" s="1"/>
      <c r="H38" s="1"/>
      <c r="I38" s="1">
        <v>45092</v>
      </c>
      <c r="J38" s="1">
        <v>45092</v>
      </c>
      <c r="K38" s="1"/>
      <c r="L38" s="1">
        <f t="shared" si="6"/>
        <v>0</v>
      </c>
      <c r="M38" s="1">
        <f t="shared" si="5"/>
        <v>2</v>
      </c>
      <c r="N38" s="1">
        <f t="shared" si="3"/>
        <v>329.995</v>
      </c>
      <c r="O38" s="1" t="s">
        <v>163</v>
      </c>
      <c r="P38" s="1">
        <v>2026</v>
      </c>
    </row>
    <row r="39" spans="1:16" ht="15.6" x14ac:dyDescent="0.3">
      <c r="A39" s="1" t="s">
        <v>71</v>
      </c>
      <c r="B39" s="1" t="s">
        <v>67</v>
      </c>
      <c r="C39" s="1"/>
      <c r="D39" s="1" t="s">
        <v>25</v>
      </c>
      <c r="E39" s="1">
        <v>0</v>
      </c>
      <c r="F39" s="1">
        <v>0</v>
      </c>
      <c r="G39" s="1"/>
      <c r="H39" s="1"/>
      <c r="I39" s="1">
        <v>45092</v>
      </c>
      <c r="J39" s="1">
        <v>45092</v>
      </c>
      <c r="K39" s="1"/>
      <c r="L39" s="1"/>
      <c r="M39" s="1">
        <f t="shared" si="5"/>
        <v>0</v>
      </c>
      <c r="N39" s="1">
        <f t="shared" si="3"/>
        <v>0</v>
      </c>
      <c r="O39" s="1" t="s">
        <v>163</v>
      </c>
      <c r="P39" s="1">
        <v>2026</v>
      </c>
    </row>
    <row r="40" spans="1:16" ht="15.6" x14ac:dyDescent="0.3">
      <c r="A40" s="1" t="s">
        <v>74</v>
      </c>
      <c r="B40" s="1" t="s">
        <v>226</v>
      </c>
      <c r="C40" s="1"/>
      <c r="D40" s="1" t="s">
        <v>149</v>
      </c>
      <c r="E40" s="1">
        <v>53</v>
      </c>
      <c r="F40" s="1">
        <v>35875.218181818178</v>
      </c>
      <c r="G40" s="1"/>
      <c r="H40" s="1"/>
      <c r="I40" s="1" t="s">
        <v>371</v>
      </c>
      <c r="J40" s="1" t="s">
        <v>371</v>
      </c>
      <c r="K40" s="1">
        <f>2+2+4</f>
        <v>8</v>
      </c>
      <c r="L40" s="1">
        <f t="shared" si="6"/>
        <v>5415.1272727272717</v>
      </c>
      <c r="M40" s="1">
        <f t="shared" si="5"/>
        <v>45</v>
      </c>
      <c r="N40" s="1">
        <f t="shared" si="3"/>
        <v>30460.090909090904</v>
      </c>
      <c r="O40" s="1" t="s">
        <v>163</v>
      </c>
      <c r="P40" s="1">
        <v>2026</v>
      </c>
    </row>
    <row r="41" spans="1:16" ht="15.6" x14ac:dyDescent="0.3">
      <c r="A41" s="1" t="s">
        <v>75</v>
      </c>
      <c r="B41" s="1" t="s">
        <v>70</v>
      </c>
      <c r="C41" s="1"/>
      <c r="D41" s="1" t="s">
        <v>25</v>
      </c>
      <c r="E41" s="1">
        <v>9</v>
      </c>
      <c r="F41" s="1">
        <v>483.53181818179019</v>
      </c>
      <c r="G41" s="1">
        <f>24+24+48</f>
        <v>96</v>
      </c>
      <c r="H41" s="1">
        <f>+L40/G41*G41</f>
        <v>5415.1272727272717</v>
      </c>
      <c r="I41" s="1">
        <v>45092</v>
      </c>
      <c r="J41" s="1">
        <v>45092</v>
      </c>
      <c r="K41" s="1">
        <f>26+20+48</f>
        <v>94</v>
      </c>
      <c r="L41" s="1">
        <f>1258.41+1396.87+2338.1</f>
        <v>4993.3799999999992</v>
      </c>
      <c r="M41" s="1">
        <f t="shared" si="5"/>
        <v>11</v>
      </c>
      <c r="N41" s="1">
        <f t="shared" si="3"/>
        <v>905.27909090906269</v>
      </c>
      <c r="O41" s="1" t="s">
        <v>163</v>
      </c>
      <c r="P41" s="1">
        <v>2026</v>
      </c>
    </row>
    <row r="42" spans="1:16" ht="15.6" x14ac:dyDescent="0.3">
      <c r="A42" s="1" t="s">
        <v>76</v>
      </c>
      <c r="B42" s="1" t="s">
        <v>72</v>
      </c>
      <c r="C42" s="1"/>
      <c r="D42" s="1" t="s">
        <v>149</v>
      </c>
      <c r="E42" s="1">
        <v>20</v>
      </c>
      <c r="F42" s="1">
        <v>12862</v>
      </c>
      <c r="G42" s="1"/>
      <c r="H42" s="1"/>
      <c r="I42" s="1" t="s">
        <v>371</v>
      </c>
      <c r="J42" s="1" t="s">
        <v>371</v>
      </c>
      <c r="K42" s="1">
        <f>4+2+5</f>
        <v>11</v>
      </c>
      <c r="L42" s="1">
        <f t="shared" si="6"/>
        <v>7074.1</v>
      </c>
      <c r="M42" s="1">
        <f t="shared" si="5"/>
        <v>9</v>
      </c>
      <c r="N42" s="1">
        <f t="shared" si="3"/>
        <v>5787.9</v>
      </c>
      <c r="O42" s="1" t="s">
        <v>163</v>
      </c>
      <c r="P42" s="1">
        <v>2026</v>
      </c>
    </row>
    <row r="43" spans="1:16" ht="15.6" x14ac:dyDescent="0.3">
      <c r="A43" s="1" t="s">
        <v>77</v>
      </c>
      <c r="B43" s="1" t="s">
        <v>73</v>
      </c>
      <c r="C43" s="1"/>
      <c r="D43" s="1" t="s">
        <v>25</v>
      </c>
      <c r="E43" s="1">
        <v>2</v>
      </c>
      <c r="F43" s="1">
        <v>214.36666666666679</v>
      </c>
      <c r="G43" s="1">
        <f>24+12+30</f>
        <v>66</v>
      </c>
      <c r="H43" s="1">
        <f>+L42/G43*G43</f>
        <v>7074.1</v>
      </c>
      <c r="I43" s="1">
        <v>45092</v>
      </c>
      <c r="J43" s="1">
        <v>45092</v>
      </c>
      <c r="K43" s="1">
        <f>23+15+30</f>
        <v>68</v>
      </c>
      <c r="L43" s="1">
        <f t="shared" si="6"/>
        <v>7288.4666666666708</v>
      </c>
      <c r="M43" s="1">
        <f>+E43+G43-K43</f>
        <v>0</v>
      </c>
      <c r="N43" s="1">
        <f t="shared" si="3"/>
        <v>0</v>
      </c>
      <c r="O43" s="1" t="s">
        <v>163</v>
      </c>
      <c r="P43" s="1">
        <v>2026</v>
      </c>
    </row>
    <row r="44" spans="1:16" ht="15.6" x14ac:dyDescent="0.3">
      <c r="A44" s="1" t="s">
        <v>79</v>
      </c>
      <c r="B44" s="1" t="s">
        <v>227</v>
      </c>
      <c r="C44" s="1"/>
      <c r="D44" s="1" t="s">
        <v>27</v>
      </c>
      <c r="E44" s="1">
        <v>5</v>
      </c>
      <c r="F44" s="1">
        <v>6490</v>
      </c>
      <c r="G44" s="1"/>
      <c r="H44" s="1"/>
      <c r="I44" s="1" t="s">
        <v>371</v>
      </c>
      <c r="J44" s="1" t="s">
        <v>371</v>
      </c>
      <c r="K44" s="1">
        <v>1</v>
      </c>
      <c r="L44" s="1">
        <f>+F44/E44*K44</f>
        <v>1298</v>
      </c>
      <c r="M44" s="1">
        <f t="shared" si="5"/>
        <v>4</v>
      </c>
      <c r="N44" s="1">
        <f t="shared" si="3"/>
        <v>5192</v>
      </c>
      <c r="O44" s="1" t="s">
        <v>163</v>
      </c>
      <c r="P44" s="1">
        <v>2026</v>
      </c>
    </row>
    <row r="45" spans="1:16" ht="15.6" x14ac:dyDescent="0.3">
      <c r="A45" s="1" t="s">
        <v>81</v>
      </c>
      <c r="B45" s="1" t="s">
        <v>228</v>
      </c>
      <c r="C45" s="1"/>
      <c r="D45" s="1" t="s">
        <v>25</v>
      </c>
      <c r="E45" s="1">
        <v>2</v>
      </c>
      <c r="F45" s="1">
        <v>259.60000000000002</v>
      </c>
      <c r="G45" s="1">
        <v>10</v>
      </c>
      <c r="H45" s="1">
        <f>+L44/G45*G45</f>
        <v>1298</v>
      </c>
      <c r="I45" s="1">
        <v>45092</v>
      </c>
      <c r="J45" s="1">
        <v>45092</v>
      </c>
      <c r="K45" s="1">
        <f>4+2+4</f>
        <v>10</v>
      </c>
      <c r="L45" s="1">
        <f>+F45/E45*K45</f>
        <v>1298</v>
      </c>
      <c r="M45" s="1">
        <f>+E45+G45-K45</f>
        <v>2</v>
      </c>
      <c r="N45" s="1">
        <f t="shared" si="3"/>
        <v>259.59999999999991</v>
      </c>
      <c r="O45" s="1" t="s">
        <v>163</v>
      </c>
      <c r="P45" s="1">
        <v>2026</v>
      </c>
    </row>
    <row r="46" spans="1:16" ht="15.6" x14ac:dyDescent="0.3">
      <c r="A46" s="1" t="s">
        <v>83</v>
      </c>
      <c r="B46" s="1" t="s">
        <v>229</v>
      </c>
      <c r="C46" s="1"/>
      <c r="D46" s="1" t="s">
        <v>153</v>
      </c>
      <c r="E46" s="1">
        <v>0</v>
      </c>
      <c r="F46" s="1">
        <v>0</v>
      </c>
      <c r="G46" s="1"/>
      <c r="H46" s="1"/>
      <c r="I46" s="1">
        <v>45092</v>
      </c>
      <c r="J46" s="1">
        <v>45092</v>
      </c>
      <c r="K46" s="1" t="s">
        <v>306</v>
      </c>
      <c r="L46" s="1"/>
      <c r="M46" s="1"/>
      <c r="N46" s="1">
        <f t="shared" si="3"/>
        <v>0</v>
      </c>
      <c r="O46" s="1" t="s">
        <v>163</v>
      </c>
      <c r="P46" s="1">
        <v>2026</v>
      </c>
    </row>
    <row r="47" spans="1:16" ht="15.6" x14ac:dyDescent="0.3">
      <c r="A47" s="1" t="s">
        <v>84</v>
      </c>
      <c r="B47" s="1" t="s">
        <v>230</v>
      </c>
      <c r="C47" s="1"/>
      <c r="D47" s="1" t="s">
        <v>25</v>
      </c>
      <c r="E47" s="1">
        <v>0</v>
      </c>
      <c r="F47" s="1">
        <v>0</v>
      </c>
      <c r="G47" s="1"/>
      <c r="H47" s="1"/>
      <c r="I47" s="1">
        <v>45092</v>
      </c>
      <c r="J47" s="1">
        <v>45092</v>
      </c>
      <c r="K47" s="1"/>
      <c r="L47" s="1"/>
      <c r="M47" s="1">
        <f t="shared" si="5"/>
        <v>0</v>
      </c>
      <c r="N47" s="1">
        <f t="shared" si="3"/>
        <v>0</v>
      </c>
      <c r="O47" s="1" t="s">
        <v>163</v>
      </c>
      <c r="P47" s="1">
        <v>2026</v>
      </c>
    </row>
    <row r="48" spans="1:16" ht="15.6" x14ac:dyDescent="0.3">
      <c r="A48" s="1" t="s">
        <v>86</v>
      </c>
      <c r="B48" s="1" t="s">
        <v>349</v>
      </c>
      <c r="C48" s="1"/>
      <c r="D48" s="1" t="s">
        <v>20</v>
      </c>
      <c r="E48" s="1">
        <v>2</v>
      </c>
      <c r="F48" s="1">
        <v>440.99333333333334</v>
      </c>
      <c r="G48" s="1"/>
      <c r="H48" s="1"/>
      <c r="I48" s="1">
        <v>45092</v>
      </c>
      <c r="J48" s="1">
        <v>45092</v>
      </c>
      <c r="K48" s="1"/>
      <c r="L48" s="1">
        <f t="shared" ref="L48:L51" si="7">+F48/E48*K48</f>
        <v>0</v>
      </c>
      <c r="M48" s="1">
        <f t="shared" si="5"/>
        <v>2</v>
      </c>
      <c r="N48" s="1">
        <f t="shared" si="3"/>
        <v>440.99333333333334</v>
      </c>
      <c r="O48" s="1" t="s">
        <v>163</v>
      </c>
      <c r="P48" s="1">
        <v>2026</v>
      </c>
    </row>
    <row r="49" spans="1:16" ht="15.6" x14ac:dyDescent="0.3">
      <c r="A49" s="1" t="s">
        <v>87</v>
      </c>
      <c r="B49" s="1" t="s">
        <v>78</v>
      </c>
      <c r="C49" s="1"/>
      <c r="D49" s="1" t="s">
        <v>25</v>
      </c>
      <c r="E49" s="1">
        <v>11</v>
      </c>
      <c r="F49" s="1">
        <v>3245</v>
      </c>
      <c r="G49" s="1"/>
      <c r="H49" s="1"/>
      <c r="I49" s="1">
        <v>45092</v>
      </c>
      <c r="J49" s="1">
        <v>45092</v>
      </c>
      <c r="K49" s="1"/>
      <c r="L49" s="1">
        <f t="shared" si="7"/>
        <v>0</v>
      </c>
      <c r="M49" s="1">
        <f t="shared" si="5"/>
        <v>11</v>
      </c>
      <c r="N49" s="1">
        <f t="shared" si="3"/>
        <v>3245</v>
      </c>
      <c r="O49" s="1" t="s">
        <v>163</v>
      </c>
      <c r="P49" s="1">
        <v>2026</v>
      </c>
    </row>
    <row r="50" spans="1:16" ht="15.6" x14ac:dyDescent="0.3">
      <c r="A50" s="1"/>
      <c r="B50" s="1" t="s">
        <v>370</v>
      </c>
      <c r="C50" s="1"/>
      <c r="D50" s="1" t="s">
        <v>25</v>
      </c>
      <c r="E50" s="1">
        <v>0</v>
      </c>
      <c r="F50" s="1">
        <v>0</v>
      </c>
      <c r="G50" s="1"/>
      <c r="H50" s="1"/>
      <c r="I50" s="1" t="s">
        <v>371</v>
      </c>
      <c r="J50" s="1" t="s">
        <v>371</v>
      </c>
      <c r="K50" s="1"/>
      <c r="L50" s="1"/>
      <c r="M50" s="1">
        <f t="shared" si="5"/>
        <v>0</v>
      </c>
      <c r="N50" s="1">
        <f t="shared" si="3"/>
        <v>0</v>
      </c>
      <c r="O50" s="1" t="s">
        <v>163</v>
      </c>
      <c r="P50" s="1">
        <v>2026</v>
      </c>
    </row>
    <row r="51" spans="1:16" ht="15.6" x14ac:dyDescent="0.3">
      <c r="A51" s="1" t="s">
        <v>156</v>
      </c>
      <c r="B51" s="1" t="s">
        <v>80</v>
      </c>
      <c r="C51" s="1"/>
      <c r="D51" s="1" t="s">
        <v>25</v>
      </c>
      <c r="E51" s="1">
        <v>27</v>
      </c>
      <c r="F51" s="1">
        <v>3969.2249999999999</v>
      </c>
      <c r="G51" s="1"/>
      <c r="H51" s="1"/>
      <c r="I51" s="1">
        <v>45092</v>
      </c>
      <c r="J51" s="1">
        <v>45092</v>
      </c>
      <c r="K51" s="1">
        <f>3+2+2</f>
        <v>7</v>
      </c>
      <c r="L51" s="1">
        <f t="shared" si="7"/>
        <v>1029.0583333333334</v>
      </c>
      <c r="M51" s="1">
        <f t="shared" si="5"/>
        <v>20</v>
      </c>
      <c r="N51" s="1">
        <f t="shared" si="3"/>
        <v>2940.1666666666665</v>
      </c>
      <c r="O51" s="1" t="s">
        <v>163</v>
      </c>
      <c r="P51" s="1">
        <v>2026</v>
      </c>
    </row>
    <row r="52" spans="1:16" ht="15.6" x14ac:dyDescent="0.3">
      <c r="A52" s="1" t="s">
        <v>176</v>
      </c>
      <c r="B52" s="1" t="s">
        <v>82</v>
      </c>
      <c r="C52" s="1"/>
      <c r="D52" s="1" t="s">
        <v>25</v>
      </c>
      <c r="E52" s="1">
        <v>0</v>
      </c>
      <c r="F52" s="1">
        <v>0</v>
      </c>
      <c r="G52" s="1"/>
      <c r="H52" s="1"/>
      <c r="I52" s="1">
        <v>45092</v>
      </c>
      <c r="J52" s="1">
        <v>45092</v>
      </c>
      <c r="K52" s="1"/>
      <c r="L52" s="1"/>
      <c r="M52" s="1">
        <f t="shared" si="5"/>
        <v>0</v>
      </c>
      <c r="N52" s="1">
        <f t="shared" si="3"/>
        <v>0</v>
      </c>
      <c r="O52" s="1" t="s">
        <v>163</v>
      </c>
      <c r="P52" s="1">
        <v>2026</v>
      </c>
    </row>
    <row r="53" spans="1:16" ht="15.6" x14ac:dyDescent="0.3">
      <c r="A53" s="1" t="s">
        <v>177</v>
      </c>
      <c r="B53" s="1" t="s">
        <v>207</v>
      </c>
      <c r="C53" s="1"/>
      <c r="D53" s="1" t="s">
        <v>25</v>
      </c>
      <c r="E53" s="1">
        <v>0</v>
      </c>
      <c r="F53" s="1">
        <v>0</v>
      </c>
      <c r="G53" s="1"/>
      <c r="H53" s="1"/>
      <c r="I53" s="1">
        <v>45092</v>
      </c>
      <c r="J53" s="1">
        <v>45092</v>
      </c>
      <c r="K53" s="1"/>
      <c r="L53" s="1"/>
      <c r="M53" s="1">
        <f t="shared" si="5"/>
        <v>0</v>
      </c>
      <c r="N53" s="1">
        <f t="shared" si="3"/>
        <v>0</v>
      </c>
      <c r="O53" s="1" t="s">
        <v>163</v>
      </c>
      <c r="P53" s="1">
        <v>2026</v>
      </c>
    </row>
    <row r="54" spans="1:16" ht="15.6" x14ac:dyDescent="0.3">
      <c r="A54" s="1" t="s">
        <v>178</v>
      </c>
      <c r="B54" s="1" t="s">
        <v>208</v>
      </c>
      <c r="C54" s="1"/>
      <c r="D54" s="1" t="s">
        <v>25</v>
      </c>
      <c r="E54" s="1">
        <v>1</v>
      </c>
      <c r="F54" s="1">
        <v>48.201666666666654</v>
      </c>
      <c r="G54" s="1"/>
      <c r="H54" s="1"/>
      <c r="I54" s="1">
        <v>45092</v>
      </c>
      <c r="J54" s="1">
        <v>45092</v>
      </c>
      <c r="K54" s="1"/>
      <c r="L54" s="1">
        <f t="shared" ref="L54:L78" si="8">+F54/E54*K54</f>
        <v>0</v>
      </c>
      <c r="M54" s="1">
        <f t="shared" si="5"/>
        <v>1</v>
      </c>
      <c r="N54" s="1">
        <f t="shared" si="3"/>
        <v>48.201666666666654</v>
      </c>
      <c r="O54" s="1" t="s">
        <v>163</v>
      </c>
      <c r="P54" s="1">
        <v>2026</v>
      </c>
    </row>
    <row r="55" spans="1:16" ht="15.6" x14ac:dyDescent="0.3">
      <c r="A55" s="1" t="s">
        <v>180</v>
      </c>
      <c r="B55" s="1" t="s">
        <v>85</v>
      </c>
      <c r="C55" s="1"/>
      <c r="D55" s="1" t="s">
        <v>25</v>
      </c>
      <c r="E55" s="1">
        <v>10</v>
      </c>
      <c r="F55" s="1">
        <v>1150.764375</v>
      </c>
      <c r="G55" s="1"/>
      <c r="H55" s="1"/>
      <c r="I55" s="1" t="s">
        <v>359</v>
      </c>
      <c r="J55" s="1" t="s">
        <v>359</v>
      </c>
      <c r="K55" s="1"/>
      <c r="L55" s="1">
        <f t="shared" si="8"/>
        <v>0</v>
      </c>
      <c r="M55" s="1">
        <f t="shared" si="5"/>
        <v>10</v>
      </c>
      <c r="N55" s="1">
        <f t="shared" si="3"/>
        <v>1150.764375</v>
      </c>
      <c r="O55" s="1" t="s">
        <v>163</v>
      </c>
      <c r="P55" s="1">
        <v>2026</v>
      </c>
    </row>
    <row r="56" spans="1:16" ht="15.6" x14ac:dyDescent="0.3">
      <c r="A56" s="1" t="s">
        <v>181</v>
      </c>
      <c r="B56" s="1" t="s">
        <v>307</v>
      </c>
      <c r="C56" s="1"/>
      <c r="D56" s="1" t="s">
        <v>25</v>
      </c>
      <c r="E56" s="1">
        <v>3</v>
      </c>
      <c r="F56" s="1">
        <v>10474.327499999999</v>
      </c>
      <c r="G56" s="1"/>
      <c r="H56" s="1"/>
      <c r="I56" s="1">
        <v>45947</v>
      </c>
      <c r="J56" s="1">
        <v>45947</v>
      </c>
      <c r="K56" s="1"/>
      <c r="L56" s="1">
        <f t="shared" si="8"/>
        <v>0</v>
      </c>
      <c r="M56" s="1">
        <f t="shared" si="5"/>
        <v>3</v>
      </c>
      <c r="N56" s="1">
        <f t="shared" si="3"/>
        <v>10474.327499999999</v>
      </c>
      <c r="O56" s="1" t="s">
        <v>163</v>
      </c>
      <c r="P56" s="1">
        <v>2026</v>
      </c>
    </row>
    <row r="57" spans="1:16" ht="15.6" x14ac:dyDescent="0.3">
      <c r="A57" s="1" t="s">
        <v>183</v>
      </c>
      <c r="B57" s="1" t="s">
        <v>209</v>
      </c>
      <c r="C57" s="1"/>
      <c r="D57" s="1" t="s">
        <v>25</v>
      </c>
      <c r="E57" s="1">
        <v>3</v>
      </c>
      <c r="F57" s="1">
        <v>690.3</v>
      </c>
      <c r="G57" s="1"/>
      <c r="H57" s="1"/>
      <c r="I57" s="1" t="s">
        <v>371</v>
      </c>
      <c r="J57" s="1" t="s">
        <v>371</v>
      </c>
      <c r="K57" s="1">
        <v>1</v>
      </c>
      <c r="L57" s="1">
        <f t="shared" si="8"/>
        <v>230.1</v>
      </c>
      <c r="M57" s="1">
        <f t="shared" si="5"/>
        <v>2</v>
      </c>
      <c r="N57" s="1">
        <f t="shared" si="3"/>
        <v>460.19999999999993</v>
      </c>
      <c r="O57" s="1" t="s">
        <v>163</v>
      </c>
      <c r="P57" s="1">
        <v>2026</v>
      </c>
    </row>
    <row r="58" spans="1:16" ht="15.6" x14ac:dyDescent="0.3">
      <c r="A58" s="1" t="s">
        <v>184</v>
      </c>
      <c r="B58" s="1" t="s">
        <v>88</v>
      </c>
      <c r="C58" s="1"/>
      <c r="D58" s="1" t="s">
        <v>25</v>
      </c>
      <c r="E58" s="1">
        <v>27</v>
      </c>
      <c r="F58" s="1">
        <v>1339.2186206896549</v>
      </c>
      <c r="G58" s="1"/>
      <c r="H58" s="1"/>
      <c r="I58" s="1" t="s">
        <v>371</v>
      </c>
      <c r="J58" s="1" t="s">
        <v>371</v>
      </c>
      <c r="K58" s="1">
        <f>9+6+6</f>
        <v>21</v>
      </c>
      <c r="L58" s="1">
        <f t="shared" si="8"/>
        <v>1041.6144827586204</v>
      </c>
      <c r="M58" s="1">
        <f t="shared" si="5"/>
        <v>6</v>
      </c>
      <c r="N58" s="1">
        <f t="shared" si="3"/>
        <v>297.60413793103453</v>
      </c>
      <c r="O58" s="1" t="s">
        <v>163</v>
      </c>
      <c r="P58" s="1">
        <v>2026</v>
      </c>
    </row>
    <row r="59" spans="1:16" ht="15.6" x14ac:dyDescent="0.3">
      <c r="A59" s="1" t="s">
        <v>185</v>
      </c>
      <c r="B59" s="1" t="s">
        <v>210</v>
      </c>
      <c r="C59" s="1"/>
      <c r="D59" s="1" t="s">
        <v>25</v>
      </c>
      <c r="E59" s="1">
        <v>80</v>
      </c>
      <c r="F59" s="1">
        <v>83.456352310589594</v>
      </c>
      <c r="G59" s="1"/>
      <c r="H59" s="1"/>
      <c r="I59" s="1" t="s">
        <v>371</v>
      </c>
      <c r="J59" s="1" t="s">
        <v>371</v>
      </c>
      <c r="K59" s="1">
        <f>40+25+15</f>
        <v>80</v>
      </c>
      <c r="L59" s="1">
        <f t="shared" si="8"/>
        <v>83.456352310589608</v>
      </c>
      <c r="M59" s="1">
        <f t="shared" si="5"/>
        <v>0</v>
      </c>
      <c r="N59" s="1">
        <f t="shared" si="3"/>
        <v>0</v>
      </c>
      <c r="O59" s="1" t="s">
        <v>163</v>
      </c>
      <c r="P59" s="1">
        <v>2026</v>
      </c>
    </row>
    <row r="60" spans="1:16" ht="15.6" x14ac:dyDescent="0.3">
      <c r="A60" s="1" t="s">
        <v>215</v>
      </c>
      <c r="B60" s="1" t="s">
        <v>211</v>
      </c>
      <c r="C60" s="1"/>
      <c r="D60" s="1" t="s">
        <v>25</v>
      </c>
      <c r="E60" s="1">
        <v>0</v>
      </c>
      <c r="F60" s="1">
        <v>0</v>
      </c>
      <c r="G60" s="1"/>
      <c r="H60" s="1"/>
      <c r="I60" s="1">
        <v>45092</v>
      </c>
      <c r="J60" s="1">
        <v>45092</v>
      </c>
      <c r="K60" s="1"/>
      <c r="L60" s="1"/>
      <c r="M60" s="1">
        <f t="shared" si="5"/>
        <v>0</v>
      </c>
      <c r="N60" s="1">
        <f t="shared" si="3"/>
        <v>0</v>
      </c>
      <c r="O60" s="1" t="s">
        <v>163</v>
      </c>
      <c r="P60" s="1">
        <v>2026</v>
      </c>
    </row>
    <row r="61" spans="1:16" ht="15.6" x14ac:dyDescent="0.3">
      <c r="A61" s="1" t="s">
        <v>217</v>
      </c>
      <c r="B61" s="1" t="s">
        <v>179</v>
      </c>
      <c r="C61" s="1"/>
      <c r="D61" s="1" t="s">
        <v>25</v>
      </c>
      <c r="E61" s="1">
        <v>0</v>
      </c>
      <c r="F61" s="1">
        <v>0</v>
      </c>
      <c r="G61" s="1"/>
      <c r="H61" s="1"/>
      <c r="I61" s="1">
        <v>45092</v>
      </c>
      <c r="J61" s="1">
        <v>45092</v>
      </c>
      <c r="K61" s="1"/>
      <c r="L61" s="1"/>
      <c r="M61" s="1">
        <f t="shared" si="5"/>
        <v>0</v>
      </c>
      <c r="N61" s="1">
        <f t="shared" si="3"/>
        <v>0</v>
      </c>
      <c r="O61" s="1" t="s">
        <v>163</v>
      </c>
      <c r="P61" s="1">
        <v>2026</v>
      </c>
    </row>
    <row r="62" spans="1:16" ht="15.6" x14ac:dyDescent="0.3">
      <c r="A62" s="1" t="s">
        <v>320</v>
      </c>
      <c r="B62" s="1" t="s">
        <v>325</v>
      </c>
      <c r="C62" s="1"/>
      <c r="D62" s="1" t="s">
        <v>25</v>
      </c>
      <c r="E62" s="1">
        <v>420</v>
      </c>
      <c r="F62" s="1">
        <v>1956.0382978723405</v>
      </c>
      <c r="G62" s="1"/>
      <c r="H62" s="1"/>
      <c r="I62" s="1" t="s">
        <v>371</v>
      </c>
      <c r="J62" s="1" t="s">
        <v>371</v>
      </c>
      <c r="K62" s="1">
        <v>21</v>
      </c>
      <c r="L62" s="1">
        <f t="shared" si="8"/>
        <v>97.801914893617038</v>
      </c>
      <c r="M62" s="1">
        <f t="shared" si="5"/>
        <v>399</v>
      </c>
      <c r="N62" s="1">
        <f t="shared" si="3"/>
        <v>1858.2363829787234</v>
      </c>
      <c r="O62" s="1" t="s">
        <v>163</v>
      </c>
      <c r="P62" s="1">
        <v>2026</v>
      </c>
    </row>
    <row r="63" spans="1:16" ht="15.6" x14ac:dyDescent="0.3">
      <c r="A63" s="1"/>
      <c r="B63" s="1" t="s">
        <v>372</v>
      </c>
      <c r="C63" s="1"/>
      <c r="D63" s="1" t="s">
        <v>25</v>
      </c>
      <c r="E63" s="1">
        <v>3</v>
      </c>
      <c r="F63" s="1">
        <v>3451.5</v>
      </c>
      <c r="G63" s="1"/>
      <c r="H63" s="1"/>
      <c r="I63" s="1" t="s">
        <v>371</v>
      </c>
      <c r="J63" s="1" t="s">
        <v>371</v>
      </c>
      <c r="K63" s="1"/>
      <c r="L63" s="1"/>
      <c r="M63" s="1">
        <f t="shared" si="5"/>
        <v>3</v>
      </c>
      <c r="N63" s="1">
        <f t="shared" si="3"/>
        <v>3451.5</v>
      </c>
      <c r="O63" s="1" t="s">
        <v>163</v>
      </c>
      <c r="P63" s="1">
        <v>2026</v>
      </c>
    </row>
    <row r="64" spans="1:16" ht="15.6" x14ac:dyDescent="0.3">
      <c r="A64" s="1" t="s">
        <v>327</v>
      </c>
      <c r="B64" s="1" t="s">
        <v>212</v>
      </c>
      <c r="C64" s="1"/>
      <c r="D64" s="1" t="s">
        <v>25</v>
      </c>
      <c r="E64" s="1">
        <v>0</v>
      </c>
      <c r="F64" s="1">
        <v>0</v>
      </c>
      <c r="G64" s="1"/>
      <c r="H64" s="1"/>
      <c r="I64" s="1">
        <v>45092</v>
      </c>
      <c r="J64" s="1">
        <v>45092</v>
      </c>
      <c r="K64" s="1"/>
      <c r="L64" s="1"/>
      <c r="M64" s="1">
        <f t="shared" si="5"/>
        <v>0</v>
      </c>
      <c r="N64" s="1">
        <f t="shared" si="3"/>
        <v>0</v>
      </c>
      <c r="O64" s="1" t="s">
        <v>163</v>
      </c>
      <c r="P64" s="1">
        <v>2026</v>
      </c>
    </row>
    <row r="65" spans="1:16" ht="15.6" x14ac:dyDescent="0.3">
      <c r="A65" s="1" t="s">
        <v>328</v>
      </c>
      <c r="B65" s="1" t="s">
        <v>326</v>
      </c>
      <c r="C65" s="1"/>
      <c r="D65" s="1" t="s">
        <v>25</v>
      </c>
      <c r="E65" s="1">
        <v>0</v>
      </c>
      <c r="F65" s="1">
        <v>0</v>
      </c>
      <c r="G65" s="1"/>
      <c r="H65" s="1"/>
      <c r="I65" s="1">
        <v>45611</v>
      </c>
      <c r="J65" s="1">
        <v>45611</v>
      </c>
      <c r="K65" s="1"/>
      <c r="L65" s="1"/>
      <c r="M65" s="1">
        <f t="shared" si="5"/>
        <v>0</v>
      </c>
      <c r="N65" s="1">
        <f t="shared" si="3"/>
        <v>0</v>
      </c>
      <c r="O65" s="1" t="s">
        <v>163</v>
      </c>
      <c r="P65" s="1">
        <v>2026</v>
      </c>
    </row>
    <row r="66" spans="1:16" ht="15.6" x14ac:dyDescent="0.3">
      <c r="A66" s="1" t="s">
        <v>350</v>
      </c>
      <c r="B66" s="1" t="s">
        <v>360</v>
      </c>
      <c r="C66" s="1"/>
      <c r="D66" s="1" t="s">
        <v>25</v>
      </c>
      <c r="E66" s="1">
        <v>0</v>
      </c>
      <c r="F66" s="1">
        <v>0</v>
      </c>
      <c r="G66" s="1"/>
      <c r="H66" s="1"/>
      <c r="I66" s="1">
        <v>45947</v>
      </c>
      <c r="J66" s="1">
        <v>45947</v>
      </c>
      <c r="K66" s="1"/>
      <c r="L66" s="1"/>
      <c r="M66" s="1">
        <f t="shared" si="5"/>
        <v>0</v>
      </c>
      <c r="N66" s="1">
        <f>+F66+H66-L66</f>
        <v>0</v>
      </c>
      <c r="O66" s="1" t="s">
        <v>163</v>
      </c>
      <c r="P66" s="1">
        <v>2026</v>
      </c>
    </row>
    <row r="67" spans="1:16" ht="15.6" x14ac:dyDescent="0.3">
      <c r="A67" s="1" t="s">
        <v>351</v>
      </c>
      <c r="B67" s="1" t="s">
        <v>182</v>
      </c>
      <c r="C67" s="1"/>
      <c r="D67" s="1" t="s">
        <v>25</v>
      </c>
      <c r="E67" s="1">
        <v>0</v>
      </c>
      <c r="F67" s="1">
        <v>0</v>
      </c>
      <c r="G67" s="1"/>
      <c r="H67" s="1"/>
      <c r="I67" s="1">
        <v>45092</v>
      </c>
      <c r="J67" s="1">
        <v>45092</v>
      </c>
      <c r="K67" s="1"/>
      <c r="L67" s="1"/>
      <c r="M67" s="1">
        <f t="shared" si="5"/>
        <v>0</v>
      </c>
      <c r="N67" s="1"/>
      <c r="O67" s="1" t="s">
        <v>163</v>
      </c>
      <c r="P67" s="1">
        <v>2026</v>
      </c>
    </row>
    <row r="68" spans="1:16" ht="15.6" x14ac:dyDescent="0.3">
      <c r="A68" s="1" t="s">
        <v>352</v>
      </c>
      <c r="B68" s="1" t="s">
        <v>213</v>
      </c>
      <c r="C68" s="1"/>
      <c r="D68" s="1" t="s">
        <v>25</v>
      </c>
      <c r="E68" s="1">
        <v>0</v>
      </c>
      <c r="F68" s="1">
        <v>0</v>
      </c>
      <c r="G68" s="1"/>
      <c r="H68" s="1"/>
      <c r="I68" s="1">
        <v>45092</v>
      </c>
      <c r="J68" s="1">
        <v>45092</v>
      </c>
      <c r="K68" s="1"/>
      <c r="L68" s="1"/>
      <c r="M68" s="1">
        <v>0</v>
      </c>
      <c r="N68" s="1">
        <f t="shared" si="3"/>
        <v>0</v>
      </c>
      <c r="O68" s="1" t="s">
        <v>163</v>
      </c>
      <c r="P68" s="1">
        <v>2026</v>
      </c>
    </row>
    <row r="69" spans="1:16" ht="15.6" x14ac:dyDescent="0.3">
      <c r="A69" s="1" t="s">
        <v>353</v>
      </c>
      <c r="B69" s="1" t="s">
        <v>361</v>
      </c>
      <c r="C69" s="1"/>
      <c r="D69" s="1" t="s">
        <v>25</v>
      </c>
      <c r="E69" s="1">
        <v>1</v>
      </c>
      <c r="F69" s="1">
        <v>224.2</v>
      </c>
      <c r="G69" s="1"/>
      <c r="H69" s="1"/>
      <c r="I69" s="1">
        <v>45092</v>
      </c>
      <c r="J69" s="1">
        <v>45092</v>
      </c>
      <c r="K69" s="1"/>
      <c r="L69" s="1">
        <f t="shared" si="8"/>
        <v>0</v>
      </c>
      <c r="M69" s="1">
        <f t="shared" ref="M69:N71" si="9">+E69+G69-K69</f>
        <v>1</v>
      </c>
      <c r="N69" s="1">
        <f t="shared" si="9"/>
        <v>224.2</v>
      </c>
      <c r="O69" s="1" t="s">
        <v>163</v>
      </c>
      <c r="P69" s="1">
        <v>2026</v>
      </c>
    </row>
    <row r="70" spans="1:16" ht="15.6" x14ac:dyDescent="0.3">
      <c r="A70" s="1" t="s">
        <v>354</v>
      </c>
      <c r="B70" s="1" t="s">
        <v>362</v>
      </c>
      <c r="C70" s="1"/>
      <c r="D70" s="1" t="s">
        <v>25</v>
      </c>
      <c r="E70" s="1">
        <v>1</v>
      </c>
      <c r="F70" s="1">
        <v>466.1</v>
      </c>
      <c r="G70" s="1"/>
      <c r="H70" s="1"/>
      <c r="I70" s="1">
        <v>45092</v>
      </c>
      <c r="J70" s="1">
        <v>45092</v>
      </c>
      <c r="K70" s="1"/>
      <c r="L70" s="1">
        <f t="shared" si="8"/>
        <v>0</v>
      </c>
      <c r="M70" s="1">
        <f t="shared" si="9"/>
        <v>1</v>
      </c>
      <c r="N70" s="1">
        <f t="shared" si="9"/>
        <v>466.1</v>
      </c>
      <c r="O70" s="1" t="s">
        <v>163</v>
      </c>
      <c r="P70" s="1">
        <v>2026</v>
      </c>
    </row>
    <row r="71" spans="1:16" ht="15.6" x14ac:dyDescent="0.3">
      <c r="A71" s="1" t="s">
        <v>355</v>
      </c>
      <c r="B71" s="1" t="s">
        <v>363</v>
      </c>
      <c r="C71" s="1"/>
      <c r="D71" s="1" t="s">
        <v>25</v>
      </c>
      <c r="E71" s="1">
        <v>0</v>
      </c>
      <c r="F71" s="1"/>
      <c r="G71" s="1"/>
      <c r="H71" s="1"/>
      <c r="I71" s="1">
        <v>45092</v>
      </c>
      <c r="J71" s="1">
        <v>45092</v>
      </c>
      <c r="K71" s="1"/>
      <c r="L71" s="1"/>
      <c r="M71" s="1">
        <f t="shared" si="9"/>
        <v>0</v>
      </c>
      <c r="N71" s="1"/>
      <c r="O71" s="1" t="s">
        <v>163</v>
      </c>
      <c r="P71" s="1">
        <v>2026</v>
      </c>
    </row>
    <row r="72" spans="1:16" ht="15.6" x14ac:dyDescent="0.3">
      <c r="A72" s="1" t="s">
        <v>364</v>
      </c>
      <c r="B72" s="1" t="s">
        <v>40</v>
      </c>
      <c r="C72" s="1"/>
      <c r="D72" s="1" t="s">
        <v>25</v>
      </c>
      <c r="E72" s="1">
        <v>1</v>
      </c>
      <c r="F72" s="1">
        <v>1069.19505</v>
      </c>
      <c r="G72" s="1"/>
      <c r="H72" s="1"/>
      <c r="I72" s="1">
        <v>45092</v>
      </c>
      <c r="J72" s="1">
        <v>45092</v>
      </c>
      <c r="K72" s="1"/>
      <c r="L72" s="1">
        <f t="shared" si="8"/>
        <v>0</v>
      </c>
      <c r="M72" s="1">
        <f>+E72+G72-K72</f>
        <v>1</v>
      </c>
      <c r="N72" s="1">
        <f t="shared" si="3"/>
        <v>1069.19505</v>
      </c>
      <c r="O72" s="1" t="s">
        <v>163</v>
      </c>
      <c r="P72" s="1">
        <v>2026</v>
      </c>
    </row>
    <row r="73" spans="1:16" ht="15.6" x14ac:dyDescent="0.3">
      <c r="A73" s="1" t="s">
        <v>365</v>
      </c>
      <c r="B73" s="1" t="s">
        <v>214</v>
      </c>
      <c r="C73" s="1"/>
      <c r="D73" s="1" t="s">
        <v>25</v>
      </c>
      <c r="E73" s="1"/>
      <c r="F73" s="1">
        <v>0</v>
      </c>
      <c r="G73" s="1"/>
      <c r="H73" s="1"/>
      <c r="I73" s="1">
        <v>45092</v>
      </c>
      <c r="J73" s="1">
        <v>45092</v>
      </c>
      <c r="K73" s="1"/>
      <c r="L73" s="1"/>
      <c r="M73" s="1"/>
      <c r="N73" s="1">
        <f t="shared" si="3"/>
        <v>0</v>
      </c>
      <c r="O73" s="1" t="s">
        <v>163</v>
      </c>
      <c r="P73" s="1">
        <v>2026</v>
      </c>
    </row>
    <row r="74" spans="1:16" ht="15.6" x14ac:dyDescent="0.3">
      <c r="A74" s="1" t="s">
        <v>366</v>
      </c>
      <c r="B74" s="1" t="s">
        <v>216</v>
      </c>
      <c r="C74" s="1"/>
      <c r="D74" s="1" t="s">
        <v>25</v>
      </c>
      <c r="E74" s="1">
        <v>1</v>
      </c>
      <c r="F74" s="1">
        <v>82.6</v>
      </c>
      <c r="G74" s="1"/>
      <c r="H74" s="1"/>
      <c r="I74" s="1">
        <v>45092</v>
      </c>
      <c r="J74" s="1">
        <v>45092</v>
      </c>
      <c r="K74" s="1">
        <v>1</v>
      </c>
      <c r="L74" s="1">
        <f t="shared" si="8"/>
        <v>82.6</v>
      </c>
      <c r="M74" s="1">
        <f t="shared" ref="M74:M79" si="10">+E74+G74-K74</f>
        <v>0</v>
      </c>
      <c r="N74" s="1">
        <f t="shared" si="3"/>
        <v>0</v>
      </c>
      <c r="O74" s="1" t="s">
        <v>163</v>
      </c>
      <c r="P74" s="1">
        <v>2026</v>
      </c>
    </row>
    <row r="75" spans="1:16" ht="15.6" x14ac:dyDescent="0.3">
      <c r="A75" s="1"/>
      <c r="B75" s="1" t="s">
        <v>367</v>
      </c>
      <c r="C75" s="1"/>
      <c r="D75" s="1" t="s">
        <v>25</v>
      </c>
      <c r="E75" s="1">
        <v>1</v>
      </c>
      <c r="F75" s="1">
        <v>413</v>
      </c>
      <c r="G75" s="1"/>
      <c r="H75" s="1"/>
      <c r="I75" s="1" t="s">
        <v>359</v>
      </c>
      <c r="J75" s="1" t="s">
        <v>359</v>
      </c>
      <c r="K75" s="1"/>
      <c r="L75" s="1">
        <f t="shared" si="8"/>
        <v>0</v>
      </c>
      <c r="M75" s="1">
        <f t="shared" si="10"/>
        <v>1</v>
      </c>
      <c r="N75" s="1">
        <f t="shared" si="3"/>
        <v>413</v>
      </c>
      <c r="O75" s="1" t="s">
        <v>163</v>
      </c>
      <c r="P75" s="1">
        <v>2026</v>
      </c>
    </row>
    <row r="76" spans="1:16" ht="15.6" x14ac:dyDescent="0.3">
      <c r="A76" s="1"/>
      <c r="B76" s="1" t="s">
        <v>368</v>
      </c>
      <c r="C76" s="1"/>
      <c r="D76" s="1" t="s">
        <v>25</v>
      </c>
      <c r="E76" s="1">
        <v>1</v>
      </c>
      <c r="F76" s="1">
        <v>1357</v>
      </c>
      <c r="G76" s="1"/>
      <c r="H76" s="1"/>
      <c r="I76" s="1" t="s">
        <v>359</v>
      </c>
      <c r="J76" s="1" t="s">
        <v>359</v>
      </c>
      <c r="K76" s="1"/>
      <c r="L76" s="1">
        <f t="shared" si="8"/>
        <v>0</v>
      </c>
      <c r="M76" s="1">
        <f t="shared" si="10"/>
        <v>1</v>
      </c>
      <c r="N76" s="1">
        <f t="shared" si="3"/>
        <v>1357</v>
      </c>
      <c r="O76" s="1" t="s">
        <v>163</v>
      </c>
      <c r="P76" s="1">
        <v>2026</v>
      </c>
    </row>
    <row r="77" spans="1:16" ht="15.6" x14ac:dyDescent="0.3">
      <c r="A77" s="1"/>
      <c r="B77" s="1" t="s">
        <v>369</v>
      </c>
      <c r="C77" s="1"/>
      <c r="D77" s="1" t="s">
        <v>25</v>
      </c>
      <c r="E77" s="1">
        <v>1</v>
      </c>
      <c r="F77" s="1">
        <v>3150.6</v>
      </c>
      <c r="G77" s="1"/>
      <c r="H77" s="1"/>
      <c r="I77" s="1" t="s">
        <v>359</v>
      </c>
      <c r="J77" s="1" t="s">
        <v>359</v>
      </c>
      <c r="K77" s="1"/>
      <c r="L77" s="1">
        <f t="shared" si="8"/>
        <v>0</v>
      </c>
      <c r="M77" s="1">
        <f t="shared" si="10"/>
        <v>1</v>
      </c>
      <c r="N77" s="1">
        <f t="shared" si="3"/>
        <v>3150.6</v>
      </c>
      <c r="O77" s="1" t="s">
        <v>163</v>
      </c>
      <c r="P77" s="1">
        <v>2026</v>
      </c>
    </row>
    <row r="78" spans="1:16" ht="15.6" x14ac:dyDescent="0.3">
      <c r="A78" s="1"/>
      <c r="B78" s="1" t="s">
        <v>218</v>
      </c>
      <c r="C78" s="1"/>
      <c r="D78" s="1" t="s">
        <v>25</v>
      </c>
      <c r="E78" s="1">
        <v>6</v>
      </c>
      <c r="F78" s="1">
        <v>3679.98</v>
      </c>
      <c r="G78" s="1"/>
      <c r="H78" s="1"/>
      <c r="I78" s="1">
        <v>45092</v>
      </c>
      <c r="J78" s="1">
        <v>45092</v>
      </c>
      <c r="K78" s="1"/>
      <c r="L78" s="1">
        <f t="shared" si="8"/>
        <v>0</v>
      </c>
      <c r="M78" s="1">
        <f t="shared" si="10"/>
        <v>6</v>
      </c>
      <c r="N78" s="1">
        <f t="shared" si="3"/>
        <v>3679.98</v>
      </c>
      <c r="O78" s="1" t="s">
        <v>163</v>
      </c>
      <c r="P78" s="1">
        <v>2026</v>
      </c>
    </row>
    <row r="79" spans="1:16" ht="15.6" x14ac:dyDescent="0.3">
      <c r="A79" s="1" t="s">
        <v>373</v>
      </c>
      <c r="B79" s="1" t="s">
        <v>387</v>
      </c>
      <c r="C79" s="1">
        <v>2517250</v>
      </c>
      <c r="D79" s="1" t="s">
        <v>25</v>
      </c>
      <c r="E79" s="1"/>
      <c r="F79" s="1"/>
      <c r="G79" s="1">
        <v>8</v>
      </c>
      <c r="H79" s="1">
        <v>56460.639999999999</v>
      </c>
      <c r="I79" s="1" t="s">
        <v>388</v>
      </c>
      <c r="J79" s="1" t="s">
        <v>388</v>
      </c>
      <c r="K79" s="1">
        <v>8</v>
      </c>
      <c r="L79" s="1">
        <f>+H79/G79*K79</f>
        <v>56460.639999999999</v>
      </c>
      <c r="M79" s="1">
        <f t="shared" si="10"/>
        <v>0</v>
      </c>
      <c r="N79" s="1"/>
      <c r="O79" s="1" t="s">
        <v>163</v>
      </c>
      <c r="P79" s="1">
        <v>2026</v>
      </c>
    </row>
    <row r="80" spans="1:16" ht="15.6" x14ac:dyDescent="0.3">
      <c r="A80" s="1" t="s">
        <v>89</v>
      </c>
      <c r="B80" s="1" t="s">
        <v>374</v>
      </c>
      <c r="C80" s="1"/>
      <c r="D80" s="1" t="s">
        <v>375</v>
      </c>
      <c r="E80" s="1">
        <v>0</v>
      </c>
      <c r="F80" s="1">
        <v>0</v>
      </c>
      <c r="G80" s="1"/>
      <c r="H80" s="1"/>
      <c r="I80" s="1">
        <v>45698</v>
      </c>
      <c r="J80" s="1">
        <v>45698</v>
      </c>
      <c r="K80" s="1"/>
      <c r="L80" s="1"/>
      <c r="M80" s="1">
        <v>0</v>
      </c>
      <c r="N80" s="1">
        <f t="shared" ref="N80:N144" si="11">+F80+H80-L80</f>
        <v>0</v>
      </c>
      <c r="O80" s="1" t="s">
        <v>163</v>
      </c>
      <c r="P80" s="1">
        <v>2026</v>
      </c>
    </row>
    <row r="81" spans="1:16" ht="15.6" x14ac:dyDescent="0.3">
      <c r="A81" s="1" t="s">
        <v>90</v>
      </c>
      <c r="B81" s="1" t="s">
        <v>231</v>
      </c>
      <c r="C81" s="1"/>
      <c r="D81" s="1" t="s">
        <v>25</v>
      </c>
      <c r="E81" s="1">
        <v>454</v>
      </c>
      <c r="F81" s="1">
        <v>1585.3395100085963</v>
      </c>
      <c r="G81" s="1"/>
      <c r="H81" s="1"/>
      <c r="I81" s="1">
        <v>45092</v>
      </c>
      <c r="J81" s="1">
        <v>45092</v>
      </c>
      <c r="K81" s="1">
        <f>7+40</f>
        <v>47</v>
      </c>
      <c r="L81" s="1">
        <f>+F81/E81*K81</f>
        <v>164.12105059560358</v>
      </c>
      <c r="M81" s="1">
        <f>+E81+G81-K81</f>
        <v>407</v>
      </c>
      <c r="N81" s="1">
        <f t="shared" si="11"/>
        <v>1421.2184594129928</v>
      </c>
      <c r="O81" s="1" t="s">
        <v>163</v>
      </c>
      <c r="P81" s="1">
        <v>2026</v>
      </c>
    </row>
    <row r="82" spans="1:16" ht="15.6" x14ac:dyDescent="0.3">
      <c r="A82" s="1" t="s">
        <v>91</v>
      </c>
      <c r="B82" s="1" t="s">
        <v>376</v>
      </c>
      <c r="C82" s="1"/>
      <c r="D82" s="1" t="s">
        <v>377</v>
      </c>
      <c r="E82" s="1">
        <v>0</v>
      </c>
      <c r="F82" s="1">
        <v>0</v>
      </c>
      <c r="G82" s="1"/>
      <c r="H82" s="1"/>
      <c r="I82" s="1">
        <v>45768</v>
      </c>
      <c r="J82" s="1">
        <v>45768</v>
      </c>
      <c r="K82" s="1"/>
      <c r="L82" s="1">
        <v>0</v>
      </c>
      <c r="M82" s="1">
        <f t="shared" ref="M82:N147" si="12">+E82+G82-K82</f>
        <v>0</v>
      </c>
      <c r="N82" s="1">
        <f t="shared" si="11"/>
        <v>0</v>
      </c>
      <c r="O82" s="1" t="s">
        <v>163</v>
      </c>
      <c r="P82" s="1">
        <v>2026</v>
      </c>
    </row>
    <row r="83" spans="1:16" ht="15.6" x14ac:dyDescent="0.3">
      <c r="A83" s="1" t="s">
        <v>92</v>
      </c>
      <c r="B83" s="1" t="s">
        <v>308</v>
      </c>
      <c r="C83" s="1"/>
      <c r="D83" s="1" t="s">
        <v>25</v>
      </c>
      <c r="E83" s="1">
        <v>239</v>
      </c>
      <c r="F83" s="1">
        <v>1362.9718989362987</v>
      </c>
      <c r="G83" s="1"/>
      <c r="H83" s="1"/>
      <c r="I83" s="1">
        <v>45092</v>
      </c>
      <c r="J83" s="1">
        <v>45092</v>
      </c>
      <c r="K83" s="1">
        <f>41+25+54</f>
        <v>120</v>
      </c>
      <c r="L83" s="1">
        <f>+F83/E83*K83</f>
        <v>684.33735511445957</v>
      </c>
      <c r="M83" s="1">
        <f t="shared" si="12"/>
        <v>119</v>
      </c>
      <c r="N83" s="1">
        <f t="shared" si="11"/>
        <v>678.63454382183909</v>
      </c>
      <c r="O83" s="1" t="s">
        <v>163</v>
      </c>
      <c r="P83" s="1">
        <v>2026</v>
      </c>
    </row>
    <row r="84" spans="1:16" ht="15.6" x14ac:dyDescent="0.3">
      <c r="A84" s="1" t="s">
        <v>93</v>
      </c>
      <c r="B84" s="1" t="s">
        <v>329</v>
      </c>
      <c r="C84" s="1"/>
      <c r="D84" s="1" t="s">
        <v>25</v>
      </c>
      <c r="E84" s="1">
        <v>388</v>
      </c>
      <c r="F84" s="1">
        <v>13154.168000000001</v>
      </c>
      <c r="G84" s="1"/>
      <c r="H84" s="1"/>
      <c r="I84" s="1" t="s">
        <v>378</v>
      </c>
      <c r="J84" s="1" t="s">
        <v>378</v>
      </c>
      <c r="K84" s="1"/>
      <c r="L84" s="1">
        <v>0</v>
      </c>
      <c r="M84" s="1">
        <f t="shared" si="12"/>
        <v>388</v>
      </c>
      <c r="N84" s="1">
        <f t="shared" si="11"/>
        <v>13154.168000000001</v>
      </c>
      <c r="O84" s="1" t="s">
        <v>163</v>
      </c>
      <c r="P84" s="1">
        <v>2026</v>
      </c>
    </row>
    <row r="85" spans="1:16" ht="15.6" x14ac:dyDescent="0.3">
      <c r="A85" s="1"/>
      <c r="B85" s="1" t="s">
        <v>379</v>
      </c>
      <c r="C85" s="1"/>
      <c r="D85" s="1" t="s">
        <v>25</v>
      </c>
      <c r="E85" s="1">
        <v>300</v>
      </c>
      <c r="F85" s="1">
        <v>5153.5319999999992</v>
      </c>
      <c r="G85" s="1"/>
      <c r="H85" s="1"/>
      <c r="I85" s="1" t="s">
        <v>378</v>
      </c>
      <c r="J85" s="1" t="s">
        <v>378</v>
      </c>
      <c r="K85" s="1"/>
      <c r="L85" s="1"/>
      <c r="M85" s="1">
        <f t="shared" si="12"/>
        <v>300</v>
      </c>
      <c r="N85" s="1">
        <f t="shared" si="11"/>
        <v>5153.5319999999992</v>
      </c>
      <c r="O85" s="1" t="s">
        <v>163</v>
      </c>
      <c r="P85" s="1">
        <v>2026</v>
      </c>
    </row>
    <row r="86" spans="1:16" ht="15.6" x14ac:dyDescent="0.3">
      <c r="A86" s="1" t="s">
        <v>94</v>
      </c>
      <c r="B86" s="1" t="s">
        <v>330</v>
      </c>
      <c r="C86" s="1"/>
      <c r="D86" s="1" t="s">
        <v>153</v>
      </c>
      <c r="E86" s="1">
        <v>1</v>
      </c>
      <c r="F86" s="1">
        <v>885</v>
      </c>
      <c r="G86" s="1"/>
      <c r="H86" s="1"/>
      <c r="I86" s="1">
        <v>45768</v>
      </c>
      <c r="J86" s="1">
        <v>45768</v>
      </c>
      <c r="K86" s="1"/>
      <c r="L86" s="1">
        <v>0</v>
      </c>
      <c r="M86" s="1">
        <f t="shared" si="12"/>
        <v>1</v>
      </c>
      <c r="N86" s="1">
        <f t="shared" si="11"/>
        <v>885</v>
      </c>
      <c r="O86" s="1" t="s">
        <v>163</v>
      </c>
      <c r="P86" s="1">
        <v>2026</v>
      </c>
    </row>
    <row r="87" spans="1:16" ht="15.6" x14ac:dyDescent="0.3">
      <c r="A87" s="1" t="s">
        <v>94</v>
      </c>
      <c r="B87" s="1" t="s">
        <v>331</v>
      </c>
      <c r="C87" s="1"/>
      <c r="D87" s="1" t="s">
        <v>153</v>
      </c>
      <c r="E87" s="1">
        <v>1</v>
      </c>
      <c r="F87" s="1">
        <v>2973.6</v>
      </c>
      <c r="G87" s="1"/>
      <c r="H87" s="1"/>
      <c r="I87" s="1">
        <v>45554</v>
      </c>
      <c r="J87" s="1">
        <v>45554</v>
      </c>
      <c r="K87" s="1">
        <v>1</v>
      </c>
      <c r="L87" s="1">
        <f>+F87+H87*K87</f>
        <v>2973.6</v>
      </c>
      <c r="M87" s="1">
        <f t="shared" si="12"/>
        <v>0</v>
      </c>
      <c r="N87" s="1">
        <f t="shared" si="11"/>
        <v>0</v>
      </c>
      <c r="O87" s="1" t="s">
        <v>163</v>
      </c>
      <c r="P87" s="1">
        <v>2026</v>
      </c>
    </row>
    <row r="88" spans="1:16" ht="15.6" x14ac:dyDescent="0.3">
      <c r="A88" s="1"/>
      <c r="B88" s="1" t="s">
        <v>331</v>
      </c>
      <c r="C88" s="1"/>
      <c r="D88" s="1" t="s">
        <v>25</v>
      </c>
      <c r="E88" s="1"/>
      <c r="F88" s="1"/>
      <c r="G88" s="1">
        <v>500</v>
      </c>
      <c r="H88" s="1">
        <f>+L87/G88*G88</f>
        <v>2973.6</v>
      </c>
      <c r="I88" s="1" t="s">
        <v>389</v>
      </c>
      <c r="J88" s="1" t="s">
        <v>390</v>
      </c>
      <c r="K88" s="1">
        <f>45+30</f>
        <v>75</v>
      </c>
      <c r="L88" s="1">
        <f>+H88/G88*K88</f>
        <v>446.03999999999996</v>
      </c>
      <c r="M88" s="1">
        <f>+E88+G88-K88</f>
        <v>425</v>
      </c>
      <c r="N88" s="1">
        <f t="shared" si="11"/>
        <v>2527.56</v>
      </c>
      <c r="O88" s="1" t="s">
        <v>163</v>
      </c>
      <c r="P88" s="1">
        <v>2026</v>
      </c>
    </row>
    <row r="89" spans="1:16" ht="15.6" x14ac:dyDescent="0.3">
      <c r="A89" s="1" t="s">
        <v>96</v>
      </c>
      <c r="B89" s="1" t="s">
        <v>309</v>
      </c>
      <c r="C89" s="1"/>
      <c r="D89" s="1" t="s">
        <v>232</v>
      </c>
      <c r="E89" s="1">
        <v>4</v>
      </c>
      <c r="F89" s="1">
        <v>1354.6399999999999</v>
      </c>
      <c r="G89" s="1"/>
      <c r="H89" s="1"/>
      <c r="I89" s="1">
        <v>45092</v>
      </c>
      <c r="J89" s="1">
        <v>45092</v>
      </c>
      <c r="K89" s="1">
        <v>1</v>
      </c>
      <c r="L89" s="1">
        <f>+F89/E89*K89</f>
        <v>338.65999999999997</v>
      </c>
      <c r="M89" s="1">
        <f t="shared" si="12"/>
        <v>3</v>
      </c>
      <c r="N89" s="1">
        <f t="shared" si="11"/>
        <v>1015.9799999999999</v>
      </c>
      <c r="O89" s="1" t="s">
        <v>163</v>
      </c>
      <c r="P89" s="1">
        <v>2026</v>
      </c>
    </row>
    <row r="90" spans="1:16" ht="15.6" x14ac:dyDescent="0.3">
      <c r="A90" s="1" t="s">
        <v>97</v>
      </c>
      <c r="B90" s="1" t="s">
        <v>310</v>
      </c>
      <c r="C90" s="1"/>
      <c r="D90" s="1" t="s">
        <v>25</v>
      </c>
      <c r="E90" s="1">
        <v>36</v>
      </c>
      <c r="F90" s="1">
        <v>119.65128661663246</v>
      </c>
      <c r="G90" s="1">
        <v>100</v>
      </c>
      <c r="H90" s="1">
        <f>+L89/G90*G90</f>
        <v>338.65999999999997</v>
      </c>
      <c r="I90" s="1">
        <v>45698</v>
      </c>
      <c r="J90" s="1">
        <v>45698</v>
      </c>
      <c r="K90" s="1">
        <f>5+24+20</f>
        <v>49</v>
      </c>
      <c r="L90" s="1">
        <f>+F90/E90*K90</f>
        <v>162.85869567263865</v>
      </c>
      <c r="M90" s="1">
        <f t="shared" si="12"/>
        <v>87</v>
      </c>
      <c r="N90" s="1">
        <f t="shared" si="11"/>
        <v>295.45259094399375</v>
      </c>
      <c r="O90" s="1" t="s">
        <v>163</v>
      </c>
      <c r="P90" s="1">
        <v>2026</v>
      </c>
    </row>
    <row r="91" spans="1:16" ht="15.6" x14ac:dyDescent="0.3">
      <c r="A91" s="1" t="s">
        <v>99</v>
      </c>
      <c r="B91" s="1" t="s">
        <v>311</v>
      </c>
      <c r="C91" s="1"/>
      <c r="D91" s="1" t="s">
        <v>232</v>
      </c>
      <c r="E91" s="1">
        <v>20</v>
      </c>
      <c r="F91" s="1">
        <v>4537.6363636363649</v>
      </c>
      <c r="G91" s="1"/>
      <c r="H91" s="1"/>
      <c r="I91" s="1">
        <v>45698</v>
      </c>
      <c r="J91" s="1">
        <v>45698</v>
      </c>
      <c r="K91" s="1">
        <f>2+1+1</f>
        <v>4</v>
      </c>
      <c r="L91" s="1">
        <f t="shared" ref="L91:L92" si="13">+F91/E91*K91</f>
        <v>907.52727272727293</v>
      </c>
      <c r="M91" s="1">
        <f t="shared" si="12"/>
        <v>16</v>
      </c>
      <c r="N91" s="1">
        <f t="shared" si="11"/>
        <v>3630.1090909090917</v>
      </c>
      <c r="O91" s="1" t="s">
        <v>163</v>
      </c>
      <c r="P91" s="1">
        <v>2026</v>
      </c>
    </row>
    <row r="92" spans="1:16" ht="15.6" x14ac:dyDescent="0.3">
      <c r="A92" s="1" t="s">
        <v>101</v>
      </c>
      <c r="B92" s="1" t="s">
        <v>312</v>
      </c>
      <c r="C92" s="1"/>
      <c r="D92" s="1" t="s">
        <v>25</v>
      </c>
      <c r="E92" s="1">
        <v>10</v>
      </c>
      <c r="F92" s="1">
        <v>22.688181818181931</v>
      </c>
      <c r="G92" s="1">
        <f>200+100+100</f>
        <v>400</v>
      </c>
      <c r="H92" s="1">
        <f>+L91/G92*G92</f>
        <v>907.52727272727293</v>
      </c>
      <c r="I92" s="1">
        <v>45152</v>
      </c>
      <c r="J92" s="1">
        <v>45152</v>
      </c>
      <c r="K92" s="1">
        <f>129+156+125</f>
        <v>410</v>
      </c>
      <c r="L92" s="1">
        <f t="shared" si="13"/>
        <v>930.21545454545912</v>
      </c>
      <c r="M92" s="1">
        <f t="shared" si="12"/>
        <v>0</v>
      </c>
      <c r="N92" s="1">
        <f t="shared" si="11"/>
        <v>-4.3200998334214091E-12</v>
      </c>
      <c r="O92" s="1" t="s">
        <v>163</v>
      </c>
      <c r="P92" s="1">
        <v>2026</v>
      </c>
    </row>
    <row r="93" spans="1:16" ht="15.6" x14ac:dyDescent="0.3">
      <c r="A93" s="1" t="s">
        <v>103</v>
      </c>
      <c r="B93" s="1" t="s">
        <v>233</v>
      </c>
      <c r="C93" s="1"/>
      <c r="D93" s="1" t="s">
        <v>234</v>
      </c>
      <c r="E93" s="1">
        <v>57</v>
      </c>
      <c r="F93" s="1">
        <v>11030.64</v>
      </c>
      <c r="G93" s="1"/>
      <c r="H93" s="1"/>
      <c r="I93" s="1">
        <v>45698</v>
      </c>
      <c r="J93" s="1">
        <v>45698</v>
      </c>
      <c r="K93" s="1">
        <f>13+14+11</f>
        <v>38</v>
      </c>
      <c r="L93" s="1">
        <f>+F93/E93*K93</f>
        <v>7353.7599999999993</v>
      </c>
      <c r="M93" s="1">
        <f t="shared" si="12"/>
        <v>19</v>
      </c>
      <c r="N93" s="1">
        <f t="shared" si="11"/>
        <v>3676.88</v>
      </c>
      <c r="O93" s="1" t="s">
        <v>163</v>
      </c>
      <c r="P93" s="1">
        <v>2026</v>
      </c>
    </row>
    <row r="94" spans="1:16" ht="15.6" x14ac:dyDescent="0.3">
      <c r="A94" s="1" t="s">
        <v>106</v>
      </c>
      <c r="B94" s="1" t="s">
        <v>235</v>
      </c>
      <c r="C94" s="1"/>
      <c r="D94" s="1" t="s">
        <v>234</v>
      </c>
      <c r="E94" s="1">
        <v>38</v>
      </c>
      <c r="F94" s="1">
        <v>13078.024008097167</v>
      </c>
      <c r="G94" s="1"/>
      <c r="H94" s="1"/>
      <c r="I94" s="1">
        <v>45698</v>
      </c>
      <c r="J94" s="1">
        <v>45698</v>
      </c>
      <c r="K94" s="1">
        <v>1</v>
      </c>
      <c r="L94" s="1">
        <f>+F94/E94*K94</f>
        <v>344.15852652887281</v>
      </c>
      <c r="M94" s="1">
        <f t="shared" si="12"/>
        <v>37</v>
      </c>
      <c r="N94" s="1">
        <f t="shared" si="11"/>
        <v>12733.865481568295</v>
      </c>
      <c r="O94" s="1" t="s">
        <v>163</v>
      </c>
      <c r="P94" s="1">
        <v>2026</v>
      </c>
    </row>
    <row r="95" spans="1:16" ht="15.6" x14ac:dyDescent="0.3">
      <c r="A95" s="1" t="s">
        <v>107</v>
      </c>
      <c r="B95" s="1" t="s">
        <v>236</v>
      </c>
      <c r="C95" s="1"/>
      <c r="D95" s="1" t="s">
        <v>25</v>
      </c>
      <c r="E95" s="1">
        <v>19</v>
      </c>
      <c r="F95" s="1">
        <v>149.98599999999999</v>
      </c>
      <c r="G95" s="1"/>
      <c r="H95" s="1"/>
      <c r="I95" s="1">
        <v>45698</v>
      </c>
      <c r="J95" s="1">
        <v>45698</v>
      </c>
      <c r="K95" s="1">
        <v>1</v>
      </c>
      <c r="L95" s="1">
        <f t="shared" ref="L95:L99" si="14">+F95/E95*K95</f>
        <v>7.8939999999999992</v>
      </c>
      <c r="M95" s="1">
        <f t="shared" si="12"/>
        <v>18</v>
      </c>
      <c r="N95" s="1">
        <f t="shared" si="11"/>
        <v>142.09199999999998</v>
      </c>
      <c r="O95" s="1" t="s">
        <v>163</v>
      </c>
      <c r="P95" s="1">
        <v>2026</v>
      </c>
    </row>
    <row r="96" spans="1:16" ht="15.6" x14ac:dyDescent="0.3">
      <c r="A96" s="1" t="s">
        <v>108</v>
      </c>
      <c r="B96" s="1" t="s">
        <v>332</v>
      </c>
      <c r="C96" s="1"/>
      <c r="D96" s="1" t="s">
        <v>25</v>
      </c>
      <c r="E96" s="1">
        <v>7</v>
      </c>
      <c r="F96" s="1">
        <v>2228.2175999999999</v>
      </c>
      <c r="G96" s="1"/>
      <c r="H96" s="1"/>
      <c r="I96" s="1">
        <v>45768</v>
      </c>
      <c r="J96" s="1">
        <v>45768</v>
      </c>
      <c r="K96" s="1">
        <v>1</v>
      </c>
      <c r="L96" s="1">
        <f t="shared" si="14"/>
        <v>318.3168</v>
      </c>
      <c r="M96" s="1">
        <f t="shared" si="12"/>
        <v>6</v>
      </c>
      <c r="N96" s="1">
        <f t="shared" si="11"/>
        <v>1909.9007999999999</v>
      </c>
      <c r="O96" s="1" t="s">
        <v>163</v>
      </c>
      <c r="P96" s="1">
        <v>2026</v>
      </c>
    </row>
    <row r="97" spans="1:16" ht="15.6" x14ac:dyDescent="0.3">
      <c r="A97" s="1" t="s">
        <v>110</v>
      </c>
      <c r="B97" s="1" t="s">
        <v>95</v>
      </c>
      <c r="C97" s="1"/>
      <c r="D97" s="1" t="s">
        <v>25</v>
      </c>
      <c r="E97" s="1">
        <v>4</v>
      </c>
      <c r="F97" s="1">
        <v>106.1056</v>
      </c>
      <c r="G97" s="1">
        <v>12</v>
      </c>
      <c r="H97" s="1">
        <f>+L96/G97*G97</f>
        <v>318.3168</v>
      </c>
      <c r="I97" s="1">
        <v>45768</v>
      </c>
      <c r="J97" s="1">
        <v>45768</v>
      </c>
      <c r="K97" s="1">
        <f>2+2+12</f>
        <v>16</v>
      </c>
      <c r="L97" s="1">
        <f t="shared" si="14"/>
        <v>424.42239999999998</v>
      </c>
      <c r="M97" s="1">
        <f t="shared" si="12"/>
        <v>0</v>
      </c>
      <c r="N97" s="1">
        <f t="shared" si="11"/>
        <v>0</v>
      </c>
      <c r="O97" s="1" t="s">
        <v>163</v>
      </c>
      <c r="P97" s="1">
        <v>2026</v>
      </c>
    </row>
    <row r="98" spans="1:16" ht="15.6" x14ac:dyDescent="0.3">
      <c r="A98" s="1" t="s">
        <v>112</v>
      </c>
      <c r="B98" s="1" t="s">
        <v>237</v>
      </c>
      <c r="C98" s="1"/>
      <c r="D98" s="1" t="s">
        <v>238</v>
      </c>
      <c r="E98" s="1">
        <v>9</v>
      </c>
      <c r="F98" s="1">
        <v>4585.2929999999997</v>
      </c>
      <c r="G98" s="1"/>
      <c r="H98" s="1"/>
      <c r="I98" s="1">
        <v>45698</v>
      </c>
      <c r="J98" s="1">
        <v>45698</v>
      </c>
      <c r="K98" s="1"/>
      <c r="L98" s="1">
        <f t="shared" si="14"/>
        <v>0</v>
      </c>
      <c r="M98" s="1">
        <f t="shared" si="12"/>
        <v>9</v>
      </c>
      <c r="N98" s="1">
        <f t="shared" si="11"/>
        <v>4585.2929999999997</v>
      </c>
      <c r="O98" s="1" t="s">
        <v>163</v>
      </c>
      <c r="P98" s="1">
        <v>2026</v>
      </c>
    </row>
    <row r="99" spans="1:16" ht="15.6" x14ac:dyDescent="0.3">
      <c r="A99" s="1" t="s">
        <v>114</v>
      </c>
      <c r="B99" s="1" t="s">
        <v>98</v>
      </c>
      <c r="C99" s="1"/>
      <c r="D99" s="1" t="s">
        <v>25</v>
      </c>
      <c r="E99" s="1">
        <v>11</v>
      </c>
      <c r="F99" s="1">
        <v>467.02058333333332</v>
      </c>
      <c r="G99" s="1"/>
      <c r="H99" s="1"/>
      <c r="I99" s="1">
        <v>45092</v>
      </c>
      <c r="J99" s="1">
        <v>45092</v>
      </c>
      <c r="K99" s="1">
        <f>2+8</f>
        <v>10</v>
      </c>
      <c r="L99" s="1">
        <f t="shared" si="14"/>
        <v>424.56416666666661</v>
      </c>
      <c r="M99" s="1">
        <f t="shared" si="12"/>
        <v>1</v>
      </c>
      <c r="N99" s="1">
        <f t="shared" si="11"/>
        <v>42.456416666666712</v>
      </c>
      <c r="O99" s="1" t="s">
        <v>163</v>
      </c>
      <c r="P99" s="1">
        <v>2026</v>
      </c>
    </row>
    <row r="100" spans="1:16" ht="15.6" x14ac:dyDescent="0.3">
      <c r="A100" s="1" t="s">
        <v>115</v>
      </c>
      <c r="B100" s="1" t="s">
        <v>333</v>
      </c>
      <c r="C100" s="1"/>
      <c r="D100" s="1" t="s">
        <v>100</v>
      </c>
      <c r="E100" s="1">
        <v>0</v>
      </c>
      <c r="F100" s="1">
        <v>0</v>
      </c>
      <c r="G100" s="1"/>
      <c r="H100" s="1"/>
      <c r="I100" s="1">
        <v>45698</v>
      </c>
      <c r="J100" s="1">
        <v>45698</v>
      </c>
      <c r="K100" s="1"/>
      <c r="L100" s="1"/>
      <c r="M100" s="1">
        <f t="shared" si="12"/>
        <v>0</v>
      </c>
      <c r="N100" s="1">
        <f t="shared" si="11"/>
        <v>0</v>
      </c>
      <c r="O100" s="1" t="s">
        <v>163</v>
      </c>
      <c r="P100" s="1">
        <v>2026</v>
      </c>
    </row>
    <row r="101" spans="1:16" ht="15.6" x14ac:dyDescent="0.3">
      <c r="A101" s="1" t="s">
        <v>116</v>
      </c>
      <c r="B101" s="1" t="s">
        <v>102</v>
      </c>
      <c r="C101" s="1"/>
      <c r="D101" s="1" t="s">
        <v>100</v>
      </c>
      <c r="E101" s="1">
        <v>3</v>
      </c>
      <c r="F101" s="1">
        <v>800.98500000000001</v>
      </c>
      <c r="G101" s="1"/>
      <c r="H101" s="1"/>
      <c r="I101" s="1">
        <v>45092</v>
      </c>
      <c r="J101" s="1">
        <v>45092</v>
      </c>
      <c r="K101" s="1"/>
      <c r="L101" s="1">
        <f t="shared" ref="L101:L129" si="15">+F101/E101*K101</f>
        <v>0</v>
      </c>
      <c r="M101" s="1">
        <f t="shared" si="12"/>
        <v>3</v>
      </c>
      <c r="N101" s="1">
        <f t="shared" si="11"/>
        <v>800.98500000000001</v>
      </c>
      <c r="O101" s="1" t="s">
        <v>163</v>
      </c>
      <c r="P101" s="1">
        <v>2026</v>
      </c>
    </row>
    <row r="102" spans="1:16" ht="15.6" x14ac:dyDescent="0.3">
      <c r="A102" s="1" t="s">
        <v>117</v>
      </c>
      <c r="B102" s="1" t="s">
        <v>104</v>
      </c>
      <c r="C102" s="1"/>
      <c r="D102" s="1" t="s">
        <v>105</v>
      </c>
      <c r="E102" s="1">
        <v>28</v>
      </c>
      <c r="F102" s="1">
        <v>375.66666666666669</v>
      </c>
      <c r="G102" s="1"/>
      <c r="H102" s="1"/>
      <c r="I102" s="1">
        <v>45698</v>
      </c>
      <c r="J102" s="1">
        <v>45698</v>
      </c>
      <c r="K102" s="1">
        <f>1+4</f>
        <v>5</v>
      </c>
      <c r="L102" s="1">
        <f t="shared" si="15"/>
        <v>67.083333333333343</v>
      </c>
      <c r="M102" s="1">
        <f t="shared" si="12"/>
        <v>23</v>
      </c>
      <c r="N102" s="1">
        <f t="shared" si="11"/>
        <v>308.58333333333337</v>
      </c>
      <c r="O102" s="1" t="s">
        <v>163</v>
      </c>
      <c r="P102" s="1">
        <v>2026</v>
      </c>
    </row>
    <row r="103" spans="1:16" ht="15.6" x14ac:dyDescent="0.3">
      <c r="A103" s="1" t="s">
        <v>119</v>
      </c>
      <c r="B103" s="1" t="s">
        <v>239</v>
      </c>
      <c r="C103" s="1"/>
      <c r="D103" s="1" t="s">
        <v>105</v>
      </c>
      <c r="E103" s="1">
        <v>8</v>
      </c>
      <c r="F103" s="1">
        <v>275.10857142857145</v>
      </c>
      <c r="G103" s="1"/>
      <c r="H103" s="1"/>
      <c r="I103" s="1">
        <v>45768</v>
      </c>
      <c r="J103" s="1">
        <v>45768</v>
      </c>
      <c r="K103" s="1"/>
      <c r="L103" s="1">
        <f t="shared" si="15"/>
        <v>0</v>
      </c>
      <c r="M103" s="1">
        <f t="shared" si="12"/>
        <v>8</v>
      </c>
      <c r="N103" s="1">
        <f t="shared" si="11"/>
        <v>275.10857142857145</v>
      </c>
      <c r="O103" s="1" t="s">
        <v>163</v>
      </c>
      <c r="P103" s="1">
        <v>2026</v>
      </c>
    </row>
    <row r="104" spans="1:16" ht="15.6" x14ac:dyDescent="0.3">
      <c r="A104" s="1" t="s">
        <v>120</v>
      </c>
      <c r="B104" s="1" t="s">
        <v>334</v>
      </c>
      <c r="C104" s="1"/>
      <c r="D104" s="1" t="s">
        <v>105</v>
      </c>
      <c r="E104" s="1">
        <v>4</v>
      </c>
      <c r="F104" s="1">
        <v>213.98545454545456</v>
      </c>
      <c r="G104" s="1"/>
      <c r="H104" s="1"/>
      <c r="I104" s="1">
        <v>45768</v>
      </c>
      <c r="J104" s="1">
        <v>45768</v>
      </c>
      <c r="K104" s="1">
        <v>4</v>
      </c>
      <c r="L104" s="1">
        <f>+F104/E104*K104</f>
        <v>213.98545454545456</v>
      </c>
      <c r="M104" s="1">
        <f t="shared" si="12"/>
        <v>0</v>
      </c>
      <c r="N104" s="1">
        <f t="shared" si="11"/>
        <v>0</v>
      </c>
      <c r="O104" s="1" t="s">
        <v>163</v>
      </c>
      <c r="P104" s="1">
        <v>2026</v>
      </c>
    </row>
    <row r="105" spans="1:16" ht="15.6" x14ac:dyDescent="0.3">
      <c r="A105" s="1" t="s">
        <v>122</v>
      </c>
      <c r="B105" s="1" t="s">
        <v>240</v>
      </c>
      <c r="C105" s="1"/>
      <c r="D105" s="1" t="s">
        <v>105</v>
      </c>
      <c r="E105" s="1">
        <v>15</v>
      </c>
      <c r="F105" s="1">
        <v>1014.0017647058824</v>
      </c>
      <c r="G105" s="1"/>
      <c r="H105" s="1"/>
      <c r="I105" s="1">
        <v>45768</v>
      </c>
      <c r="J105" s="1">
        <v>45768</v>
      </c>
      <c r="K105" s="1">
        <v>2</v>
      </c>
      <c r="L105" s="1">
        <f t="shared" si="15"/>
        <v>135.20023529411765</v>
      </c>
      <c r="M105" s="1">
        <f t="shared" si="12"/>
        <v>13</v>
      </c>
      <c r="N105" s="1">
        <f t="shared" si="11"/>
        <v>878.8015294117647</v>
      </c>
      <c r="O105" s="1" t="s">
        <v>163</v>
      </c>
      <c r="P105" s="1">
        <v>2026</v>
      </c>
    </row>
    <row r="106" spans="1:16" ht="15.6" x14ac:dyDescent="0.3">
      <c r="A106" s="1" t="s">
        <v>124</v>
      </c>
      <c r="B106" s="1" t="s">
        <v>335</v>
      </c>
      <c r="C106" s="1"/>
      <c r="D106" s="1" t="s">
        <v>105</v>
      </c>
      <c r="E106" s="1">
        <v>5</v>
      </c>
      <c r="F106" s="1">
        <v>607.61805555555566</v>
      </c>
      <c r="G106" s="1"/>
      <c r="H106" s="1"/>
      <c r="I106" s="1">
        <v>45768</v>
      </c>
      <c r="J106" s="1">
        <v>45768</v>
      </c>
      <c r="K106" s="1">
        <v>1</v>
      </c>
      <c r="L106" s="1">
        <f>+F106/E106*K106</f>
        <v>121.52361111111114</v>
      </c>
      <c r="M106" s="1">
        <f t="shared" si="12"/>
        <v>4</v>
      </c>
      <c r="N106" s="1">
        <f t="shared" si="11"/>
        <v>486.09444444444455</v>
      </c>
      <c r="O106" s="1" t="s">
        <v>163</v>
      </c>
      <c r="P106" s="1">
        <v>2026</v>
      </c>
    </row>
    <row r="107" spans="1:16" ht="15.6" x14ac:dyDescent="0.3">
      <c r="A107" s="1" t="s">
        <v>126</v>
      </c>
      <c r="B107" s="1" t="s">
        <v>272</v>
      </c>
      <c r="C107" s="1"/>
      <c r="D107" s="1" t="s">
        <v>105</v>
      </c>
      <c r="E107" s="1">
        <v>19</v>
      </c>
      <c r="F107" s="1">
        <v>456.92150000000004</v>
      </c>
      <c r="G107" s="1"/>
      <c r="H107" s="1"/>
      <c r="I107" s="1">
        <v>45698</v>
      </c>
      <c r="J107" s="1">
        <v>45698</v>
      </c>
      <c r="K107" s="1">
        <f>2+1+1</f>
        <v>4</v>
      </c>
      <c r="L107" s="1">
        <f>+F107/E107*K107</f>
        <v>96.194000000000003</v>
      </c>
      <c r="M107" s="1">
        <f t="shared" si="12"/>
        <v>15</v>
      </c>
      <c r="N107" s="1">
        <f t="shared" si="11"/>
        <v>360.72750000000002</v>
      </c>
      <c r="O107" s="1" t="s">
        <v>163</v>
      </c>
      <c r="P107" s="1">
        <v>2026</v>
      </c>
    </row>
    <row r="108" spans="1:16" ht="15.6" x14ac:dyDescent="0.3">
      <c r="A108" s="1" t="s">
        <v>128</v>
      </c>
      <c r="B108" s="1" t="s">
        <v>336</v>
      </c>
      <c r="C108" s="1"/>
      <c r="D108" s="1" t="s">
        <v>105</v>
      </c>
      <c r="E108" s="1">
        <v>8</v>
      </c>
      <c r="F108" s="1">
        <v>721.97333333333336</v>
      </c>
      <c r="G108" s="1"/>
      <c r="H108" s="1"/>
      <c r="I108" s="1">
        <v>45093</v>
      </c>
      <c r="J108" s="1">
        <v>45093</v>
      </c>
      <c r="K108" s="1"/>
      <c r="L108" s="1">
        <f t="shared" ref="L108:L112" si="16">+F108/E108*K108</f>
        <v>0</v>
      </c>
      <c r="M108" s="1">
        <f t="shared" si="12"/>
        <v>8</v>
      </c>
      <c r="N108" s="1">
        <f t="shared" si="11"/>
        <v>721.97333333333336</v>
      </c>
      <c r="O108" s="1" t="s">
        <v>163</v>
      </c>
      <c r="P108" s="1">
        <v>2026</v>
      </c>
    </row>
    <row r="109" spans="1:16" ht="15.6" x14ac:dyDescent="0.3">
      <c r="A109" s="1" t="s">
        <v>130</v>
      </c>
      <c r="B109" s="1" t="s">
        <v>109</v>
      </c>
      <c r="C109" s="1"/>
      <c r="D109" s="1" t="s">
        <v>25</v>
      </c>
      <c r="E109" s="1">
        <v>5</v>
      </c>
      <c r="F109" s="1">
        <v>952.85</v>
      </c>
      <c r="G109" s="1"/>
      <c r="H109" s="1"/>
      <c r="I109" s="1">
        <v>45092</v>
      </c>
      <c r="J109" s="1">
        <v>45092</v>
      </c>
      <c r="K109" s="1">
        <v>2</v>
      </c>
      <c r="L109" s="1">
        <f t="shared" si="16"/>
        <v>381.14</v>
      </c>
      <c r="M109" s="1">
        <f t="shared" si="12"/>
        <v>3</v>
      </c>
      <c r="N109" s="1">
        <f t="shared" si="11"/>
        <v>571.71</v>
      </c>
      <c r="O109" s="1" t="s">
        <v>163</v>
      </c>
      <c r="P109" s="1">
        <v>2026</v>
      </c>
    </row>
    <row r="110" spans="1:16" ht="15.6" x14ac:dyDescent="0.3">
      <c r="A110" s="1" t="s">
        <v>132</v>
      </c>
      <c r="B110" s="1" t="s">
        <v>241</v>
      </c>
      <c r="C110" s="1"/>
      <c r="D110" s="1" t="s">
        <v>25</v>
      </c>
      <c r="E110" s="1">
        <v>1</v>
      </c>
      <c r="F110" s="1">
        <v>867.63</v>
      </c>
      <c r="G110" s="1"/>
      <c r="H110" s="1"/>
      <c r="I110" s="1">
        <v>45152</v>
      </c>
      <c r="J110" s="1">
        <v>45152</v>
      </c>
      <c r="K110" s="1">
        <v>1</v>
      </c>
      <c r="L110" s="1">
        <f t="shared" si="16"/>
        <v>867.63</v>
      </c>
      <c r="M110" s="1">
        <f t="shared" si="12"/>
        <v>0</v>
      </c>
      <c r="N110" s="1">
        <f t="shared" si="11"/>
        <v>0</v>
      </c>
      <c r="O110" s="1" t="s">
        <v>163</v>
      </c>
      <c r="P110" s="1">
        <v>2026</v>
      </c>
    </row>
    <row r="111" spans="1:16" ht="15.6" x14ac:dyDescent="0.3">
      <c r="A111" s="1" t="s">
        <v>133</v>
      </c>
      <c r="B111" s="1" t="s">
        <v>242</v>
      </c>
      <c r="C111" s="1"/>
      <c r="D111" s="1" t="s">
        <v>25</v>
      </c>
      <c r="E111" s="1">
        <v>22</v>
      </c>
      <c r="F111" s="1">
        <v>1245.0309458218549</v>
      </c>
      <c r="G111" s="1"/>
      <c r="H111" s="1"/>
      <c r="I111" s="1">
        <v>45698</v>
      </c>
      <c r="J111" s="1">
        <v>45698</v>
      </c>
      <c r="K111" s="1">
        <f>1+4+5</f>
        <v>10</v>
      </c>
      <c r="L111" s="1">
        <f t="shared" si="16"/>
        <v>565.92315719175213</v>
      </c>
      <c r="M111" s="1">
        <f t="shared" si="12"/>
        <v>12</v>
      </c>
      <c r="N111" s="1">
        <f t="shared" si="11"/>
        <v>679.10778863010273</v>
      </c>
      <c r="O111" s="1" t="s">
        <v>163</v>
      </c>
      <c r="P111" s="1">
        <v>2026</v>
      </c>
    </row>
    <row r="112" spans="1:16" ht="15.6" x14ac:dyDescent="0.3">
      <c r="A112" s="1" t="s">
        <v>135</v>
      </c>
      <c r="B112" s="1" t="s">
        <v>111</v>
      </c>
      <c r="C112" s="1"/>
      <c r="D112" s="1" t="s">
        <v>153</v>
      </c>
      <c r="E112" s="1">
        <v>34</v>
      </c>
      <c r="F112" s="1">
        <v>1521.5</v>
      </c>
      <c r="G112" s="1"/>
      <c r="H112" s="1"/>
      <c r="I112" s="1">
        <v>45698</v>
      </c>
      <c r="J112" s="1">
        <v>45698</v>
      </c>
      <c r="K112" s="1">
        <f>2+1</f>
        <v>3</v>
      </c>
      <c r="L112" s="1">
        <f t="shared" si="16"/>
        <v>134.25</v>
      </c>
      <c r="M112" s="1">
        <f t="shared" si="12"/>
        <v>31</v>
      </c>
      <c r="N112" s="1">
        <f t="shared" si="11"/>
        <v>1387.25</v>
      </c>
      <c r="O112" s="1" t="s">
        <v>163</v>
      </c>
      <c r="P112" s="1">
        <v>2026</v>
      </c>
    </row>
    <row r="113" spans="1:16" ht="15.6" x14ac:dyDescent="0.3">
      <c r="A113" s="1" t="s">
        <v>137</v>
      </c>
      <c r="B113" s="1" t="s">
        <v>113</v>
      </c>
      <c r="C113" s="1"/>
      <c r="D113" s="1" t="s">
        <v>25</v>
      </c>
      <c r="E113" s="1"/>
      <c r="F113" s="1">
        <v>0</v>
      </c>
      <c r="G113" s="1">
        <v>12</v>
      </c>
      <c r="H113" s="1">
        <f>44.75/G113*G113</f>
        <v>44.75</v>
      </c>
      <c r="I113" s="1">
        <v>45092</v>
      </c>
      <c r="J113" s="1">
        <v>45092</v>
      </c>
      <c r="K113" s="1">
        <f>3+3</f>
        <v>6</v>
      </c>
      <c r="L113" s="1">
        <f>+H113/G113*K113</f>
        <v>22.375</v>
      </c>
      <c r="M113" s="1">
        <f t="shared" si="12"/>
        <v>6</v>
      </c>
      <c r="N113" s="1">
        <f t="shared" si="11"/>
        <v>22.375</v>
      </c>
      <c r="O113" s="1" t="s">
        <v>163</v>
      </c>
      <c r="P113" s="1">
        <v>2026</v>
      </c>
    </row>
    <row r="114" spans="1:16" ht="15.6" x14ac:dyDescent="0.3">
      <c r="A114" s="1" t="s">
        <v>139</v>
      </c>
      <c r="B114" s="1" t="s">
        <v>313</v>
      </c>
      <c r="C114" s="1"/>
      <c r="D114" s="1" t="s">
        <v>153</v>
      </c>
      <c r="E114" s="1">
        <v>37</v>
      </c>
      <c r="F114" s="1">
        <v>1961</v>
      </c>
      <c r="G114" s="1"/>
      <c r="H114" s="1"/>
      <c r="I114" s="1">
        <v>45698</v>
      </c>
      <c r="J114" s="1">
        <v>45698</v>
      </c>
      <c r="K114" s="1">
        <f>4+5+2</f>
        <v>11</v>
      </c>
      <c r="L114" s="1">
        <f>+F114/E114*K114</f>
        <v>583</v>
      </c>
      <c r="M114" s="1">
        <f t="shared" si="12"/>
        <v>26</v>
      </c>
      <c r="N114" s="1">
        <f t="shared" si="11"/>
        <v>1378</v>
      </c>
      <c r="O114" s="1" t="s">
        <v>163</v>
      </c>
      <c r="P114" s="1">
        <v>2026</v>
      </c>
    </row>
    <row r="115" spans="1:16" ht="15.6" x14ac:dyDescent="0.3">
      <c r="A115" s="1" t="s">
        <v>141</v>
      </c>
      <c r="B115" s="1" t="s">
        <v>314</v>
      </c>
      <c r="C115" s="1"/>
      <c r="D115" s="1" t="s">
        <v>25</v>
      </c>
      <c r="E115" s="1">
        <v>4</v>
      </c>
      <c r="F115" s="1">
        <v>17.666666666666668</v>
      </c>
      <c r="G115" s="1">
        <f>12+12+12</f>
        <v>36</v>
      </c>
      <c r="H115" s="1">
        <f>53/G115*G115*3</f>
        <v>159</v>
      </c>
      <c r="I115" s="1">
        <v>45092</v>
      </c>
      <c r="J115" s="1">
        <v>45092</v>
      </c>
      <c r="K115" s="1">
        <f>15+8+10</f>
        <v>33</v>
      </c>
      <c r="L115" s="1">
        <f>66.25+35.33+44.17</f>
        <v>145.75</v>
      </c>
      <c r="M115" s="1">
        <f>+E115+G115-K115</f>
        <v>7</v>
      </c>
      <c r="N115" s="1">
        <f t="shared" si="11"/>
        <v>30.916666666666657</v>
      </c>
      <c r="O115" s="1" t="s">
        <v>163</v>
      </c>
      <c r="P115" s="1">
        <v>2026</v>
      </c>
    </row>
    <row r="116" spans="1:16" ht="15.6" x14ac:dyDescent="0.3">
      <c r="A116" s="1" t="s">
        <v>142</v>
      </c>
      <c r="B116" s="1" t="s">
        <v>243</v>
      </c>
      <c r="C116" s="1"/>
      <c r="D116" s="1" t="s">
        <v>153</v>
      </c>
      <c r="E116" s="1">
        <v>14</v>
      </c>
      <c r="F116" s="1">
        <v>850.38</v>
      </c>
      <c r="G116" s="1"/>
      <c r="H116" s="1"/>
      <c r="I116" s="1">
        <v>45698</v>
      </c>
      <c r="J116" s="1">
        <v>45698</v>
      </c>
      <c r="K116" s="1"/>
      <c r="L116" s="1">
        <f t="shared" si="15"/>
        <v>0</v>
      </c>
      <c r="M116" s="1">
        <f t="shared" si="12"/>
        <v>14</v>
      </c>
      <c r="N116" s="1">
        <f t="shared" si="11"/>
        <v>850.38</v>
      </c>
      <c r="O116" s="1" t="s">
        <v>163</v>
      </c>
      <c r="P116" s="1">
        <v>2026</v>
      </c>
    </row>
    <row r="117" spans="1:16" ht="15.6" x14ac:dyDescent="0.3">
      <c r="A117" s="1" t="s">
        <v>144</v>
      </c>
      <c r="B117" s="1" t="s">
        <v>315</v>
      </c>
      <c r="C117" s="1"/>
      <c r="D117" s="1" t="s">
        <v>25</v>
      </c>
      <c r="E117" s="1">
        <v>6</v>
      </c>
      <c r="F117" s="1">
        <v>53.594999999999999</v>
      </c>
      <c r="G117" s="1"/>
      <c r="H117" s="1"/>
      <c r="I117" s="1">
        <v>45152</v>
      </c>
      <c r="J117" s="1">
        <v>45152</v>
      </c>
      <c r="K117" s="1">
        <v>2</v>
      </c>
      <c r="L117" s="1">
        <f>+F117/E117*K117</f>
        <v>17.864999999999998</v>
      </c>
      <c r="M117" s="1">
        <f t="shared" si="12"/>
        <v>4</v>
      </c>
      <c r="N117" s="1">
        <f t="shared" si="11"/>
        <v>35.730000000000004</v>
      </c>
      <c r="O117" s="1" t="s">
        <v>163</v>
      </c>
      <c r="P117" s="1">
        <v>2026</v>
      </c>
    </row>
    <row r="118" spans="1:16" ht="15.6" x14ac:dyDescent="0.3">
      <c r="A118" s="1" t="s">
        <v>146</v>
      </c>
      <c r="B118" s="1" t="s">
        <v>244</v>
      </c>
      <c r="C118" s="1"/>
      <c r="D118" s="1" t="s">
        <v>153</v>
      </c>
      <c r="E118" s="1">
        <v>1</v>
      </c>
      <c r="F118" s="1">
        <v>93.6</v>
      </c>
      <c r="G118" s="1"/>
      <c r="H118" s="1"/>
      <c r="I118" s="1">
        <v>45152</v>
      </c>
      <c r="J118" s="1">
        <v>45152</v>
      </c>
      <c r="K118" s="1"/>
      <c r="L118" s="1">
        <f t="shared" si="15"/>
        <v>0</v>
      </c>
      <c r="M118" s="1">
        <f t="shared" si="12"/>
        <v>1</v>
      </c>
      <c r="N118" s="1">
        <f t="shared" si="11"/>
        <v>93.6</v>
      </c>
      <c r="O118" s="1" t="s">
        <v>163</v>
      </c>
      <c r="P118" s="1">
        <v>2026</v>
      </c>
    </row>
    <row r="119" spans="1:16" ht="15.6" x14ac:dyDescent="0.3">
      <c r="A119" s="1"/>
      <c r="B119" s="1" t="s">
        <v>356</v>
      </c>
      <c r="C119" s="1"/>
      <c r="D119" s="1" t="s">
        <v>25</v>
      </c>
      <c r="E119" s="1">
        <v>7</v>
      </c>
      <c r="F119" s="1">
        <v>54.6</v>
      </c>
      <c r="G119" s="1"/>
      <c r="H119" s="1"/>
      <c r="I119" s="1">
        <v>45152</v>
      </c>
      <c r="J119" s="1">
        <v>45152</v>
      </c>
      <c r="K119" s="1"/>
      <c r="L119" s="1">
        <f t="shared" si="15"/>
        <v>0</v>
      </c>
      <c r="M119" s="1">
        <f t="shared" si="12"/>
        <v>7</v>
      </c>
      <c r="N119" s="1">
        <f t="shared" si="11"/>
        <v>54.6</v>
      </c>
      <c r="O119" s="1" t="s">
        <v>163</v>
      </c>
      <c r="P119" s="1">
        <v>2026</v>
      </c>
    </row>
    <row r="120" spans="1:16" ht="15.6" x14ac:dyDescent="0.3">
      <c r="A120" s="1" t="s">
        <v>161</v>
      </c>
      <c r="B120" s="1" t="s">
        <v>316</v>
      </c>
      <c r="C120" s="1"/>
      <c r="D120" s="1" t="s">
        <v>25</v>
      </c>
      <c r="E120" s="1">
        <v>1</v>
      </c>
      <c r="F120" s="1">
        <v>2193.75</v>
      </c>
      <c r="G120" s="1"/>
      <c r="H120" s="1"/>
      <c r="I120" s="1" t="s">
        <v>337</v>
      </c>
      <c r="J120" s="1" t="s">
        <v>337</v>
      </c>
      <c r="K120" s="1"/>
      <c r="L120" s="1">
        <v>0</v>
      </c>
      <c r="M120" s="1">
        <f t="shared" si="12"/>
        <v>1</v>
      </c>
      <c r="N120" s="1">
        <f t="shared" si="11"/>
        <v>2193.75</v>
      </c>
      <c r="O120" s="1" t="s">
        <v>163</v>
      </c>
      <c r="P120" s="1">
        <v>2026</v>
      </c>
    </row>
    <row r="121" spans="1:16" ht="15.6" x14ac:dyDescent="0.3">
      <c r="A121" s="1" t="s">
        <v>162</v>
      </c>
      <c r="B121" s="1" t="s">
        <v>245</v>
      </c>
      <c r="C121" s="1"/>
      <c r="D121" s="1" t="s">
        <v>25</v>
      </c>
      <c r="E121" s="1">
        <v>14</v>
      </c>
      <c r="F121" s="1">
        <v>203.67912727272727</v>
      </c>
      <c r="G121" s="1"/>
      <c r="H121" s="1"/>
      <c r="I121" s="1">
        <v>45768</v>
      </c>
      <c r="J121" s="1">
        <v>45768</v>
      </c>
      <c r="K121" s="1">
        <f>1+1</f>
        <v>2</v>
      </c>
      <c r="L121" s="1">
        <f t="shared" si="15"/>
        <v>29.097018181818182</v>
      </c>
      <c r="M121" s="1">
        <f t="shared" si="12"/>
        <v>12</v>
      </c>
      <c r="N121" s="1">
        <f t="shared" si="11"/>
        <v>174.58210909090909</v>
      </c>
      <c r="O121" s="1" t="s">
        <v>163</v>
      </c>
      <c r="P121" s="1">
        <v>2026</v>
      </c>
    </row>
    <row r="122" spans="1:16" ht="15.6" x14ac:dyDescent="0.3">
      <c r="A122" s="1" t="s">
        <v>186</v>
      </c>
      <c r="B122" s="1" t="s">
        <v>338</v>
      </c>
      <c r="C122" s="1"/>
      <c r="D122" s="1" t="s">
        <v>105</v>
      </c>
      <c r="E122" s="1">
        <v>20</v>
      </c>
      <c r="F122" s="1">
        <v>576.72435491843794</v>
      </c>
      <c r="G122" s="1"/>
      <c r="H122" s="1"/>
      <c r="I122" s="1">
        <v>45698</v>
      </c>
      <c r="J122" s="1">
        <v>45698</v>
      </c>
      <c r="K122" s="1"/>
      <c r="L122" s="1">
        <f>+F122/E122*K122</f>
        <v>0</v>
      </c>
      <c r="M122" s="1">
        <f t="shared" si="12"/>
        <v>20</v>
      </c>
      <c r="N122" s="1">
        <f t="shared" si="11"/>
        <v>576.72435491843794</v>
      </c>
      <c r="O122" s="1" t="s">
        <v>163</v>
      </c>
      <c r="P122" s="1">
        <v>2026</v>
      </c>
    </row>
    <row r="123" spans="1:16" ht="15.6" x14ac:dyDescent="0.3">
      <c r="A123" s="1" t="s">
        <v>187</v>
      </c>
      <c r="B123" s="1" t="s">
        <v>118</v>
      </c>
      <c r="C123" s="1"/>
      <c r="D123" s="1" t="s">
        <v>105</v>
      </c>
      <c r="E123" s="1">
        <v>0</v>
      </c>
      <c r="F123" s="1">
        <v>0</v>
      </c>
      <c r="G123" s="1"/>
      <c r="H123" s="1"/>
      <c r="I123" s="1">
        <v>45768</v>
      </c>
      <c r="J123" s="1">
        <v>45768</v>
      </c>
      <c r="K123" s="1"/>
      <c r="L123" s="1"/>
      <c r="M123" s="1">
        <f t="shared" si="12"/>
        <v>0</v>
      </c>
      <c r="N123" s="1">
        <f t="shared" si="11"/>
        <v>0</v>
      </c>
      <c r="O123" s="1" t="s">
        <v>163</v>
      </c>
      <c r="P123" s="1">
        <v>2026</v>
      </c>
    </row>
    <row r="124" spans="1:16" ht="15.6" x14ac:dyDescent="0.3">
      <c r="A124" s="1" t="s">
        <v>188</v>
      </c>
      <c r="B124" s="1" t="s">
        <v>157</v>
      </c>
      <c r="C124" s="1"/>
      <c r="D124" s="1" t="s">
        <v>25</v>
      </c>
      <c r="E124" s="1">
        <v>2</v>
      </c>
      <c r="F124" s="1">
        <v>9440</v>
      </c>
      <c r="G124" s="1"/>
      <c r="H124" s="1"/>
      <c r="I124" s="1">
        <v>45820</v>
      </c>
      <c r="J124" s="1">
        <v>45820</v>
      </c>
      <c r="K124" s="1">
        <v>1</v>
      </c>
      <c r="L124" s="1">
        <f>+F124/E124*K124</f>
        <v>4720</v>
      </c>
      <c r="M124" s="1">
        <f t="shared" si="12"/>
        <v>1</v>
      </c>
      <c r="N124" s="1">
        <f t="shared" si="11"/>
        <v>4720</v>
      </c>
      <c r="O124" s="1" t="s">
        <v>163</v>
      </c>
      <c r="P124" s="1">
        <v>2026</v>
      </c>
    </row>
    <row r="125" spans="1:16" ht="15.6" x14ac:dyDescent="0.3">
      <c r="A125" s="1" t="s">
        <v>189</v>
      </c>
      <c r="B125" s="1" t="s">
        <v>121</v>
      </c>
      <c r="C125" s="1"/>
      <c r="D125" s="1" t="s">
        <v>25</v>
      </c>
      <c r="E125" s="1">
        <v>2</v>
      </c>
      <c r="F125" s="1">
        <v>10620</v>
      </c>
      <c r="G125" s="1"/>
      <c r="H125" s="1"/>
      <c r="I125" s="1">
        <v>45820</v>
      </c>
      <c r="J125" s="1">
        <v>45820</v>
      </c>
      <c r="K125" s="1">
        <v>1</v>
      </c>
      <c r="L125" s="1">
        <f>+F125/E125*K125</f>
        <v>5310</v>
      </c>
      <c r="M125" s="1">
        <f t="shared" si="12"/>
        <v>1</v>
      </c>
      <c r="N125" s="1">
        <f t="shared" si="11"/>
        <v>5310</v>
      </c>
      <c r="O125" s="1" t="s">
        <v>163</v>
      </c>
      <c r="P125" s="1">
        <v>2026</v>
      </c>
    </row>
    <row r="126" spans="1:16" ht="15.6" x14ac:dyDescent="0.3">
      <c r="A126" s="1" t="s">
        <v>190</v>
      </c>
      <c r="B126" s="1" t="s">
        <v>123</v>
      </c>
      <c r="C126" s="1"/>
      <c r="D126" s="1" t="s">
        <v>25</v>
      </c>
      <c r="E126" s="1">
        <v>0</v>
      </c>
      <c r="F126" s="1">
        <v>0</v>
      </c>
      <c r="G126" s="1"/>
      <c r="H126" s="1"/>
      <c r="I126" s="1">
        <v>45092</v>
      </c>
      <c r="J126" s="1">
        <v>45092</v>
      </c>
      <c r="K126" s="1"/>
      <c r="L126" s="1">
        <v>0</v>
      </c>
      <c r="M126" s="1">
        <f t="shared" si="12"/>
        <v>0</v>
      </c>
      <c r="N126" s="1">
        <f t="shared" si="11"/>
        <v>0</v>
      </c>
      <c r="O126" s="1" t="s">
        <v>163</v>
      </c>
      <c r="P126" s="1">
        <v>2026</v>
      </c>
    </row>
    <row r="127" spans="1:16" ht="15.6" x14ac:dyDescent="0.3">
      <c r="A127" s="1" t="s">
        <v>191</v>
      </c>
      <c r="B127" s="1" t="s">
        <v>125</v>
      </c>
      <c r="C127" s="1"/>
      <c r="D127" s="1" t="s">
        <v>25</v>
      </c>
      <c r="E127" s="1">
        <v>1</v>
      </c>
      <c r="F127" s="1">
        <v>11239.5</v>
      </c>
      <c r="G127" s="1"/>
      <c r="H127" s="1"/>
      <c r="I127" s="1">
        <v>45092</v>
      </c>
      <c r="J127" s="1">
        <v>45092</v>
      </c>
      <c r="K127" s="1"/>
      <c r="L127" s="1">
        <f t="shared" si="15"/>
        <v>0</v>
      </c>
      <c r="M127" s="1">
        <f t="shared" si="12"/>
        <v>1</v>
      </c>
      <c r="N127" s="1">
        <f t="shared" si="11"/>
        <v>11239.5</v>
      </c>
      <c r="O127" s="1" t="s">
        <v>163</v>
      </c>
      <c r="P127" s="1">
        <v>2026</v>
      </c>
    </row>
    <row r="128" spans="1:16" ht="15.6" x14ac:dyDescent="0.3">
      <c r="A128" s="1" t="s">
        <v>192</v>
      </c>
      <c r="B128" s="1" t="s">
        <v>127</v>
      </c>
      <c r="C128" s="1"/>
      <c r="D128" s="1" t="s">
        <v>25</v>
      </c>
      <c r="E128" s="1">
        <v>1</v>
      </c>
      <c r="F128" s="1">
        <v>6669.9971999999998</v>
      </c>
      <c r="G128" s="1"/>
      <c r="H128" s="1"/>
      <c r="I128" s="1">
        <v>45092</v>
      </c>
      <c r="J128" s="1">
        <v>45092</v>
      </c>
      <c r="K128" s="1"/>
      <c r="L128" s="1">
        <f t="shared" si="15"/>
        <v>0</v>
      </c>
      <c r="M128" s="1">
        <f t="shared" si="12"/>
        <v>1</v>
      </c>
      <c r="N128" s="1">
        <f t="shared" si="11"/>
        <v>6669.9971999999998</v>
      </c>
      <c r="O128" s="1" t="s">
        <v>163</v>
      </c>
      <c r="P128" s="1">
        <v>2026</v>
      </c>
    </row>
    <row r="129" spans="1:16" ht="15.6" x14ac:dyDescent="0.3">
      <c r="A129" s="1" t="s">
        <v>195</v>
      </c>
      <c r="B129" s="1" t="s">
        <v>380</v>
      </c>
      <c r="C129" s="1"/>
      <c r="D129" s="1" t="s">
        <v>25</v>
      </c>
      <c r="E129" s="1">
        <v>1</v>
      </c>
      <c r="F129" s="1">
        <v>33.5</v>
      </c>
      <c r="G129" s="1"/>
      <c r="H129" s="1"/>
      <c r="I129" s="1">
        <v>45152</v>
      </c>
      <c r="J129" s="1">
        <v>45152</v>
      </c>
      <c r="K129" s="1"/>
      <c r="L129" s="1">
        <f t="shared" si="15"/>
        <v>0</v>
      </c>
      <c r="M129" s="1">
        <f t="shared" si="12"/>
        <v>1</v>
      </c>
      <c r="N129" s="1">
        <f t="shared" si="11"/>
        <v>33.5</v>
      </c>
      <c r="O129" s="1" t="s">
        <v>163</v>
      </c>
      <c r="P129" s="1">
        <v>2026</v>
      </c>
    </row>
    <row r="130" spans="1:16" ht="15.6" x14ac:dyDescent="0.3">
      <c r="A130" s="1" t="s">
        <v>196</v>
      </c>
      <c r="B130" s="1" t="s">
        <v>129</v>
      </c>
      <c r="C130" s="1"/>
      <c r="D130" s="1" t="s">
        <v>25</v>
      </c>
      <c r="E130" s="1">
        <v>0</v>
      </c>
      <c r="F130" s="1">
        <v>0</v>
      </c>
      <c r="G130" s="1"/>
      <c r="H130" s="1"/>
      <c r="I130" s="1">
        <v>45768</v>
      </c>
      <c r="J130" s="1">
        <v>45768</v>
      </c>
      <c r="K130" s="1"/>
      <c r="L130" s="1"/>
      <c r="M130" s="1">
        <f t="shared" si="12"/>
        <v>0</v>
      </c>
      <c r="N130" s="1">
        <f t="shared" si="11"/>
        <v>0</v>
      </c>
      <c r="O130" s="1" t="s">
        <v>163</v>
      </c>
      <c r="P130" s="1">
        <v>2026</v>
      </c>
    </row>
    <row r="131" spans="1:16" ht="15.6" x14ac:dyDescent="0.3">
      <c r="A131" s="1" t="s">
        <v>197</v>
      </c>
      <c r="B131" s="1" t="s">
        <v>158</v>
      </c>
      <c r="C131" s="1"/>
      <c r="D131" s="1" t="s">
        <v>25</v>
      </c>
      <c r="E131" s="1">
        <v>0</v>
      </c>
      <c r="F131" s="1">
        <v>0</v>
      </c>
      <c r="G131" s="1"/>
      <c r="H131" s="1"/>
      <c r="I131" s="1">
        <v>45092</v>
      </c>
      <c r="J131" s="1">
        <v>45092</v>
      </c>
      <c r="K131" s="1"/>
      <c r="L131" s="1"/>
      <c r="M131" s="1">
        <f t="shared" si="12"/>
        <v>0</v>
      </c>
      <c r="N131" s="1">
        <f t="shared" si="11"/>
        <v>0</v>
      </c>
      <c r="O131" s="1" t="s">
        <v>163</v>
      </c>
      <c r="P131" s="1">
        <v>2026</v>
      </c>
    </row>
    <row r="132" spans="1:16" ht="15.6" x14ac:dyDescent="0.3">
      <c r="A132" s="1" t="s">
        <v>198</v>
      </c>
      <c r="B132" s="1" t="s">
        <v>131</v>
      </c>
      <c r="C132" s="1"/>
      <c r="D132" s="1" t="s">
        <v>25</v>
      </c>
      <c r="E132" s="1">
        <v>0</v>
      </c>
      <c r="F132" s="1">
        <v>0</v>
      </c>
      <c r="G132" s="1"/>
      <c r="H132" s="1"/>
      <c r="I132" s="1">
        <v>45092</v>
      </c>
      <c r="J132" s="1">
        <v>45092</v>
      </c>
      <c r="K132" s="1"/>
      <c r="L132" s="1"/>
      <c r="M132" s="1">
        <f t="shared" si="12"/>
        <v>0</v>
      </c>
      <c r="N132" s="1">
        <f t="shared" si="11"/>
        <v>0</v>
      </c>
      <c r="O132" s="1" t="s">
        <v>163</v>
      </c>
      <c r="P132" s="1">
        <v>2026</v>
      </c>
    </row>
    <row r="133" spans="1:16" ht="15.6" x14ac:dyDescent="0.3">
      <c r="A133" s="1" t="s">
        <v>199</v>
      </c>
      <c r="B133" s="1" t="s">
        <v>339</v>
      </c>
      <c r="C133" s="1"/>
      <c r="D133" s="1" t="s">
        <v>25</v>
      </c>
      <c r="E133" s="1">
        <v>4</v>
      </c>
      <c r="F133" s="1">
        <v>2136.7849999999999</v>
      </c>
      <c r="G133" s="1"/>
      <c r="H133" s="1"/>
      <c r="I133" s="1">
        <v>45820</v>
      </c>
      <c r="J133" s="1">
        <v>45820</v>
      </c>
      <c r="K133" s="1"/>
      <c r="L133" s="1"/>
      <c r="M133" s="1">
        <f t="shared" si="12"/>
        <v>4</v>
      </c>
      <c r="N133" s="1">
        <f t="shared" si="11"/>
        <v>2136.7849999999999</v>
      </c>
      <c r="O133" s="1" t="s">
        <v>163</v>
      </c>
      <c r="P133" s="1">
        <v>2026</v>
      </c>
    </row>
    <row r="134" spans="1:16" ht="15.6" x14ac:dyDescent="0.3">
      <c r="A134" s="1" t="s">
        <v>200</v>
      </c>
      <c r="B134" s="1" t="s">
        <v>246</v>
      </c>
      <c r="C134" s="1"/>
      <c r="D134" s="1" t="s">
        <v>25</v>
      </c>
      <c r="E134" s="1">
        <v>4</v>
      </c>
      <c r="F134" s="1">
        <v>2136.782235294118</v>
      </c>
      <c r="G134" s="1"/>
      <c r="H134" s="1"/>
      <c r="I134" s="1">
        <v>45820</v>
      </c>
      <c r="J134" s="1">
        <v>45820</v>
      </c>
      <c r="K134" s="1"/>
      <c r="L134" s="1"/>
      <c r="M134" s="1">
        <f t="shared" si="12"/>
        <v>4</v>
      </c>
      <c r="N134" s="1">
        <f t="shared" si="11"/>
        <v>2136.782235294118</v>
      </c>
      <c r="O134" s="1" t="s">
        <v>163</v>
      </c>
      <c r="P134" s="1">
        <v>2026</v>
      </c>
    </row>
    <row r="135" spans="1:16" ht="15.6" x14ac:dyDescent="0.3">
      <c r="A135" s="1" t="s">
        <v>219</v>
      </c>
      <c r="B135" s="1" t="s">
        <v>247</v>
      </c>
      <c r="C135" s="1"/>
      <c r="D135" s="1" t="s">
        <v>25</v>
      </c>
      <c r="E135" s="1">
        <v>4</v>
      </c>
      <c r="F135" s="1">
        <v>2059.4542647058825</v>
      </c>
      <c r="G135" s="1"/>
      <c r="H135" s="1"/>
      <c r="I135" s="1">
        <v>45820</v>
      </c>
      <c r="J135" s="1">
        <v>45820</v>
      </c>
      <c r="K135" s="1"/>
      <c r="L135" s="1"/>
      <c r="M135" s="1">
        <f t="shared" si="12"/>
        <v>4</v>
      </c>
      <c r="N135" s="1">
        <f t="shared" si="11"/>
        <v>2059.4542647058825</v>
      </c>
      <c r="O135" s="1" t="s">
        <v>163</v>
      </c>
      <c r="P135" s="1">
        <v>2026</v>
      </c>
    </row>
    <row r="136" spans="1:16" ht="15.6" x14ac:dyDescent="0.3">
      <c r="A136" s="1" t="s">
        <v>220</v>
      </c>
      <c r="B136" s="1" t="s">
        <v>248</v>
      </c>
      <c r="C136" s="1"/>
      <c r="D136" s="1" t="s">
        <v>25</v>
      </c>
      <c r="E136" s="1">
        <v>3</v>
      </c>
      <c r="F136" s="1">
        <v>1239</v>
      </c>
      <c r="G136" s="1"/>
      <c r="H136" s="1"/>
      <c r="I136" s="1">
        <v>45820</v>
      </c>
      <c r="J136" s="1">
        <v>45820</v>
      </c>
      <c r="K136" s="1"/>
      <c r="L136" s="1">
        <f>+F136/E136*K136</f>
        <v>0</v>
      </c>
      <c r="M136" s="1">
        <f t="shared" si="12"/>
        <v>3</v>
      </c>
      <c r="N136" s="1">
        <f t="shared" si="11"/>
        <v>1239</v>
      </c>
      <c r="O136" s="1" t="s">
        <v>163</v>
      </c>
      <c r="P136" s="1">
        <v>2026</v>
      </c>
    </row>
    <row r="137" spans="1:16" ht="15.6" x14ac:dyDescent="0.3">
      <c r="A137" s="1" t="s">
        <v>221</v>
      </c>
      <c r="B137" s="1" t="s">
        <v>134</v>
      </c>
      <c r="C137" s="1"/>
      <c r="D137" s="1" t="s">
        <v>25</v>
      </c>
      <c r="E137" s="1">
        <v>3</v>
      </c>
      <c r="F137" s="1">
        <v>21417</v>
      </c>
      <c r="G137" s="1"/>
      <c r="H137" s="1"/>
      <c r="I137" s="1">
        <v>45092</v>
      </c>
      <c r="J137" s="1">
        <v>45092</v>
      </c>
      <c r="K137" s="1"/>
      <c r="L137" s="1"/>
      <c r="M137" s="1">
        <f t="shared" si="12"/>
        <v>3</v>
      </c>
      <c r="N137" s="1">
        <f t="shared" si="11"/>
        <v>21417</v>
      </c>
      <c r="O137" s="1" t="s">
        <v>163</v>
      </c>
      <c r="P137" s="1">
        <v>2026</v>
      </c>
    </row>
    <row r="138" spans="1:16" ht="15.6" x14ac:dyDescent="0.3">
      <c r="A138" s="1" t="s">
        <v>222</v>
      </c>
      <c r="B138" s="1" t="s">
        <v>136</v>
      </c>
      <c r="C138" s="1"/>
      <c r="D138" s="1" t="s">
        <v>25</v>
      </c>
      <c r="E138" s="1">
        <v>6</v>
      </c>
      <c r="F138" s="1">
        <v>3363</v>
      </c>
      <c r="G138" s="1"/>
      <c r="H138" s="1"/>
      <c r="I138" s="1">
        <v>45152</v>
      </c>
      <c r="J138" s="1">
        <v>45152</v>
      </c>
      <c r="K138" s="1"/>
      <c r="L138" s="1"/>
      <c r="M138" s="1">
        <f t="shared" si="12"/>
        <v>6</v>
      </c>
      <c r="N138" s="1">
        <f t="shared" si="11"/>
        <v>3363</v>
      </c>
      <c r="O138" s="1" t="s">
        <v>163</v>
      </c>
      <c r="P138" s="1">
        <v>2026</v>
      </c>
    </row>
    <row r="139" spans="1:16" ht="15.6" x14ac:dyDescent="0.3">
      <c r="A139" s="1" t="s">
        <v>223</v>
      </c>
      <c r="B139" s="1" t="s">
        <v>138</v>
      </c>
      <c r="C139" s="1"/>
      <c r="D139" s="1" t="s">
        <v>25</v>
      </c>
      <c r="E139" s="1">
        <v>5</v>
      </c>
      <c r="F139" s="1">
        <v>375.95</v>
      </c>
      <c r="G139" s="1"/>
      <c r="H139" s="1"/>
      <c r="I139" s="1">
        <v>45698</v>
      </c>
      <c r="J139" s="1">
        <v>45698</v>
      </c>
      <c r="K139" s="1">
        <v>3</v>
      </c>
      <c r="L139" s="1">
        <f>+F139/E139*K139</f>
        <v>225.57</v>
      </c>
      <c r="M139" s="1">
        <f t="shared" si="12"/>
        <v>2</v>
      </c>
      <c r="N139" s="1">
        <f t="shared" si="11"/>
        <v>150.38</v>
      </c>
      <c r="O139" s="1" t="s">
        <v>163</v>
      </c>
      <c r="P139" s="1">
        <v>2026</v>
      </c>
    </row>
    <row r="140" spans="1:16" ht="15.6" x14ac:dyDescent="0.3">
      <c r="A140" s="1" t="s">
        <v>224</v>
      </c>
      <c r="B140" s="1" t="s">
        <v>317</v>
      </c>
      <c r="C140" s="1"/>
      <c r="D140" s="1" t="s">
        <v>153</v>
      </c>
      <c r="E140" s="1">
        <v>2</v>
      </c>
      <c r="F140" s="1">
        <v>1782.0244444444443</v>
      </c>
      <c r="G140" s="1"/>
      <c r="H140" s="1"/>
      <c r="I140" s="1">
        <v>45092</v>
      </c>
      <c r="J140" s="1">
        <v>45092</v>
      </c>
      <c r="K140" s="1"/>
      <c r="L140" s="1"/>
      <c r="M140" s="1">
        <f t="shared" si="12"/>
        <v>2</v>
      </c>
      <c r="N140" s="1">
        <f t="shared" si="11"/>
        <v>1782.0244444444443</v>
      </c>
      <c r="O140" s="1" t="s">
        <v>163</v>
      </c>
      <c r="P140" s="1">
        <v>2026</v>
      </c>
    </row>
    <row r="141" spans="1:16" ht="15.6" x14ac:dyDescent="0.3">
      <c r="A141" s="1" t="s">
        <v>225</v>
      </c>
      <c r="B141" s="1" t="s">
        <v>140</v>
      </c>
      <c r="C141" s="1"/>
      <c r="D141" s="1" t="s">
        <v>25</v>
      </c>
      <c r="E141" s="1">
        <v>21</v>
      </c>
      <c r="F141" s="1">
        <v>748.45558333333179</v>
      </c>
      <c r="G141" s="1"/>
      <c r="H141" s="1"/>
      <c r="I141" s="1">
        <v>45092</v>
      </c>
      <c r="J141" s="1">
        <v>45092</v>
      </c>
      <c r="K141" s="1"/>
      <c r="L141" s="1"/>
      <c r="M141" s="1">
        <f t="shared" si="12"/>
        <v>21</v>
      </c>
      <c r="N141" s="1">
        <f t="shared" si="11"/>
        <v>748.45558333333179</v>
      </c>
      <c r="O141" s="1" t="s">
        <v>163</v>
      </c>
      <c r="P141" s="1">
        <v>2026</v>
      </c>
    </row>
    <row r="142" spans="1:16" ht="15.6" x14ac:dyDescent="0.3">
      <c r="A142" s="1" t="s">
        <v>259</v>
      </c>
      <c r="B142" s="1" t="s">
        <v>159</v>
      </c>
      <c r="C142" s="1"/>
      <c r="D142" s="1" t="s">
        <v>25</v>
      </c>
      <c r="E142" s="1">
        <v>9</v>
      </c>
      <c r="F142" s="1">
        <v>15637.95</v>
      </c>
      <c r="G142" s="1"/>
      <c r="H142" s="1"/>
      <c r="I142" s="1">
        <v>45826</v>
      </c>
      <c r="J142" s="1">
        <v>45826</v>
      </c>
      <c r="K142" s="1"/>
      <c r="L142" s="1"/>
      <c r="M142" s="1">
        <f t="shared" si="12"/>
        <v>9</v>
      </c>
      <c r="N142" s="1">
        <f t="shared" si="11"/>
        <v>15637.95</v>
      </c>
      <c r="O142" s="1" t="s">
        <v>163</v>
      </c>
      <c r="P142" s="1">
        <v>2026</v>
      </c>
    </row>
    <row r="143" spans="1:16" ht="15.6" x14ac:dyDescent="0.3">
      <c r="A143" s="1" t="s">
        <v>261</v>
      </c>
      <c r="B143" s="1" t="s">
        <v>160</v>
      </c>
      <c r="C143" s="1"/>
      <c r="D143" s="1" t="s">
        <v>105</v>
      </c>
      <c r="E143" s="1">
        <v>0</v>
      </c>
      <c r="F143" s="1">
        <v>0</v>
      </c>
      <c r="G143" s="1"/>
      <c r="H143" s="1"/>
      <c r="I143" s="1">
        <v>45092</v>
      </c>
      <c r="J143" s="1">
        <v>45092</v>
      </c>
      <c r="K143" s="1"/>
      <c r="L143" s="1"/>
      <c r="M143" s="1">
        <f t="shared" si="12"/>
        <v>0</v>
      </c>
      <c r="N143" s="1">
        <f t="shared" si="11"/>
        <v>0</v>
      </c>
      <c r="O143" s="1" t="s">
        <v>163</v>
      </c>
      <c r="P143" s="1">
        <v>2026</v>
      </c>
    </row>
    <row r="144" spans="1:16" ht="15.6" x14ac:dyDescent="0.3">
      <c r="A144" s="1" t="s">
        <v>263</v>
      </c>
      <c r="B144" s="1" t="s">
        <v>143</v>
      </c>
      <c r="C144" s="1"/>
      <c r="D144" s="1" t="s">
        <v>105</v>
      </c>
      <c r="E144" s="1">
        <v>0</v>
      </c>
      <c r="F144" s="1">
        <v>0</v>
      </c>
      <c r="G144" s="1"/>
      <c r="H144" s="1"/>
      <c r="I144" s="1">
        <v>45092</v>
      </c>
      <c r="J144" s="1">
        <v>45092</v>
      </c>
      <c r="K144" s="1"/>
      <c r="L144" s="1"/>
      <c r="M144" s="1">
        <f t="shared" si="12"/>
        <v>0</v>
      </c>
      <c r="N144" s="1">
        <f t="shared" si="11"/>
        <v>0</v>
      </c>
      <c r="O144" s="1" t="s">
        <v>163</v>
      </c>
      <c r="P144" s="1">
        <v>2026</v>
      </c>
    </row>
    <row r="145" spans="1:16" ht="15.6" x14ac:dyDescent="0.3">
      <c r="A145" s="1" t="s">
        <v>269</v>
      </c>
      <c r="B145" s="1" t="s">
        <v>145</v>
      </c>
      <c r="C145" s="1"/>
      <c r="D145" s="1" t="s">
        <v>105</v>
      </c>
      <c r="E145" s="1">
        <v>0</v>
      </c>
      <c r="F145" s="1">
        <v>0</v>
      </c>
      <c r="G145" s="1"/>
      <c r="H145" s="1"/>
      <c r="I145" s="1">
        <v>45092</v>
      </c>
      <c r="J145" s="1">
        <v>45092</v>
      </c>
      <c r="K145" s="1"/>
      <c r="L145" s="1"/>
      <c r="M145" s="1">
        <f t="shared" si="12"/>
        <v>0</v>
      </c>
      <c r="N145" s="1">
        <f t="shared" si="12"/>
        <v>0</v>
      </c>
      <c r="O145" s="1" t="s">
        <v>163</v>
      </c>
      <c r="P145" s="1">
        <v>2026</v>
      </c>
    </row>
    <row r="146" spans="1:16" ht="15.6" x14ac:dyDescent="0.3">
      <c r="A146" s="1" t="s">
        <v>270</v>
      </c>
      <c r="B146" s="1" t="s">
        <v>318</v>
      </c>
      <c r="C146" s="1"/>
      <c r="D146" s="1" t="s">
        <v>25</v>
      </c>
      <c r="E146" s="1">
        <v>1</v>
      </c>
      <c r="F146" s="1">
        <v>413</v>
      </c>
      <c r="G146" s="1"/>
      <c r="H146" s="1"/>
      <c r="I146" s="1">
        <v>45820</v>
      </c>
      <c r="J146" s="1">
        <v>45820</v>
      </c>
      <c r="K146" s="1">
        <v>1</v>
      </c>
      <c r="L146" s="1">
        <f t="shared" ref="L146" si="17">+F146/E146*K146</f>
        <v>413</v>
      </c>
      <c r="M146" s="1">
        <f t="shared" si="12"/>
        <v>0</v>
      </c>
      <c r="N146" s="1">
        <f t="shared" si="12"/>
        <v>0</v>
      </c>
      <c r="O146" s="1" t="s">
        <v>163</v>
      </c>
      <c r="P146" s="1">
        <v>2026</v>
      </c>
    </row>
    <row r="147" spans="1:16" ht="15.6" x14ac:dyDescent="0.3">
      <c r="A147" s="1" t="s">
        <v>273</v>
      </c>
      <c r="B147" s="1" t="s">
        <v>249</v>
      </c>
      <c r="C147" s="1"/>
      <c r="D147" s="1" t="s">
        <v>25</v>
      </c>
      <c r="E147" s="1">
        <v>1</v>
      </c>
      <c r="F147" s="1">
        <v>484.04750000000001</v>
      </c>
      <c r="G147" s="1"/>
      <c r="H147" s="1"/>
      <c r="I147" s="1">
        <v>45820</v>
      </c>
      <c r="J147" s="1">
        <v>45820</v>
      </c>
      <c r="K147" s="1">
        <v>1</v>
      </c>
      <c r="L147" s="1">
        <f>+F147/E147*K147</f>
        <v>484.04750000000001</v>
      </c>
      <c r="M147" s="1">
        <f t="shared" si="12"/>
        <v>0</v>
      </c>
      <c r="N147" s="1">
        <f t="shared" si="12"/>
        <v>0</v>
      </c>
      <c r="O147" s="1" t="s">
        <v>163</v>
      </c>
      <c r="P147" s="1">
        <v>2026</v>
      </c>
    </row>
    <row r="148" spans="1:16" ht="15.6" x14ac:dyDescent="0.3">
      <c r="A148" s="1" t="s">
        <v>271</v>
      </c>
      <c r="B148" s="1" t="s">
        <v>250</v>
      </c>
      <c r="C148" s="1"/>
      <c r="D148" s="1" t="s">
        <v>25</v>
      </c>
      <c r="E148" s="1">
        <v>1</v>
      </c>
      <c r="F148" s="1">
        <v>409.61777777777786</v>
      </c>
      <c r="G148" s="1"/>
      <c r="H148" s="1"/>
      <c r="I148" s="1">
        <v>45820</v>
      </c>
      <c r="J148" s="1">
        <v>45820</v>
      </c>
      <c r="K148" s="1">
        <v>1</v>
      </c>
      <c r="L148" s="1">
        <f>+F148/E148*K148</f>
        <v>409.61777777777786</v>
      </c>
      <c r="M148" s="1">
        <f>+E148+G148-K148</f>
        <v>0</v>
      </c>
      <c r="N148" s="1">
        <f t="shared" ref="N148:N181" si="18">+F148+H148-L148</f>
        <v>0</v>
      </c>
      <c r="O148" s="1" t="s">
        <v>163</v>
      </c>
      <c r="P148" s="1">
        <v>2026</v>
      </c>
    </row>
    <row r="149" spans="1:16" ht="15.6" x14ac:dyDescent="0.3">
      <c r="A149" s="1" t="s">
        <v>274</v>
      </c>
      <c r="B149" s="1" t="s">
        <v>340</v>
      </c>
      <c r="C149" s="1"/>
      <c r="D149" s="1" t="s">
        <v>25</v>
      </c>
      <c r="E149" s="1">
        <v>1</v>
      </c>
      <c r="F149" s="1">
        <v>413</v>
      </c>
      <c r="G149" s="1"/>
      <c r="H149" s="1"/>
      <c r="I149" s="1">
        <v>45820</v>
      </c>
      <c r="J149" s="1">
        <v>45820</v>
      </c>
      <c r="K149" s="1">
        <v>1</v>
      </c>
      <c r="L149" s="1">
        <f>+F149/E149*K149</f>
        <v>413</v>
      </c>
      <c r="M149" s="1">
        <f>+E149+G149-K149</f>
        <v>0</v>
      </c>
      <c r="N149" s="1">
        <f t="shared" si="18"/>
        <v>0</v>
      </c>
      <c r="O149" s="1" t="s">
        <v>163</v>
      </c>
      <c r="P149" s="1">
        <v>2026</v>
      </c>
    </row>
    <row r="150" spans="1:16" ht="15.6" x14ac:dyDescent="0.3">
      <c r="A150" s="1" t="s">
        <v>275</v>
      </c>
      <c r="B150" s="1" t="s">
        <v>164</v>
      </c>
      <c r="C150" s="1"/>
      <c r="D150" s="1" t="s">
        <v>25</v>
      </c>
      <c r="E150" s="1">
        <v>5</v>
      </c>
      <c r="F150" s="1">
        <v>282.99109693877551</v>
      </c>
      <c r="G150" s="1"/>
      <c r="H150" s="1"/>
      <c r="I150" s="1">
        <v>45768</v>
      </c>
      <c r="J150" s="1">
        <v>45768</v>
      </c>
      <c r="K150" s="1">
        <f>1+2</f>
        <v>3</v>
      </c>
      <c r="L150" s="1">
        <f t="shared" ref="L150:L175" si="19">+F150/E150*K150</f>
        <v>169.7946581632653</v>
      </c>
      <c r="M150" s="1">
        <f>+E150+G150-K150</f>
        <v>2</v>
      </c>
      <c r="N150" s="1">
        <f t="shared" si="18"/>
        <v>113.19643877551022</v>
      </c>
      <c r="O150" s="1" t="s">
        <v>163</v>
      </c>
      <c r="P150" s="1">
        <v>2026</v>
      </c>
    </row>
    <row r="151" spans="1:16" ht="15.6" x14ac:dyDescent="0.3">
      <c r="A151" s="1" t="s">
        <v>276</v>
      </c>
      <c r="B151" s="1" t="s">
        <v>165</v>
      </c>
      <c r="C151" s="1"/>
      <c r="D151" s="1" t="s">
        <v>25</v>
      </c>
      <c r="E151" s="1">
        <v>19</v>
      </c>
      <c r="F151" s="1">
        <v>288.67966666666678</v>
      </c>
      <c r="G151" s="1"/>
      <c r="H151" s="1"/>
      <c r="I151" s="1">
        <v>45698</v>
      </c>
      <c r="J151" s="1">
        <v>45698</v>
      </c>
      <c r="K151" s="1">
        <v>1</v>
      </c>
      <c r="L151" s="1">
        <f t="shared" si="19"/>
        <v>15.193666666666672</v>
      </c>
      <c r="M151" s="1">
        <f>+E151+G151-K151</f>
        <v>18</v>
      </c>
      <c r="N151" s="1">
        <f t="shared" si="18"/>
        <v>273.4860000000001</v>
      </c>
      <c r="O151" s="1" t="s">
        <v>163</v>
      </c>
      <c r="P151" s="1">
        <v>2026</v>
      </c>
    </row>
    <row r="152" spans="1:16" ht="15.6" x14ac:dyDescent="0.3">
      <c r="A152" s="1" t="s">
        <v>277</v>
      </c>
      <c r="B152" s="1" t="s">
        <v>166</v>
      </c>
      <c r="C152" s="1"/>
      <c r="D152" s="1" t="s">
        <v>25</v>
      </c>
      <c r="E152" s="1">
        <v>0</v>
      </c>
      <c r="F152" s="1">
        <v>0</v>
      </c>
      <c r="G152" s="1"/>
      <c r="H152" s="1"/>
      <c r="I152" s="1">
        <v>45092</v>
      </c>
      <c r="J152" s="1">
        <v>45092</v>
      </c>
      <c r="K152" s="1"/>
      <c r="L152" s="1">
        <v>0</v>
      </c>
      <c r="M152" s="1">
        <f t="shared" ref="M152:N188" si="20">+E152+G152-K152</f>
        <v>0</v>
      </c>
      <c r="N152" s="1">
        <f t="shared" si="18"/>
        <v>0</v>
      </c>
      <c r="O152" s="1" t="s">
        <v>163</v>
      </c>
      <c r="P152" s="1">
        <v>2026</v>
      </c>
    </row>
    <row r="153" spans="1:16" ht="15.6" x14ac:dyDescent="0.3">
      <c r="A153" s="1" t="s">
        <v>278</v>
      </c>
      <c r="B153" s="1" t="s">
        <v>251</v>
      </c>
      <c r="C153" s="1"/>
      <c r="D153" s="1" t="s">
        <v>25</v>
      </c>
      <c r="E153" s="1">
        <v>22</v>
      </c>
      <c r="F153" s="1">
        <v>488.9903333333333</v>
      </c>
      <c r="G153" s="1"/>
      <c r="H153" s="1"/>
      <c r="I153" s="1">
        <v>45768</v>
      </c>
      <c r="J153" s="1">
        <v>45768</v>
      </c>
      <c r="K153" s="1">
        <v>1</v>
      </c>
      <c r="L153" s="1">
        <f t="shared" si="19"/>
        <v>22.226833333333332</v>
      </c>
      <c r="M153" s="1">
        <f t="shared" si="20"/>
        <v>21</v>
      </c>
      <c r="N153" s="1">
        <f t="shared" si="18"/>
        <v>466.76349999999996</v>
      </c>
      <c r="O153" s="1" t="s">
        <v>163</v>
      </c>
      <c r="P153" s="1">
        <v>2026</v>
      </c>
    </row>
    <row r="154" spans="1:16" ht="15.6" x14ac:dyDescent="0.3">
      <c r="A154" s="1" t="s">
        <v>279</v>
      </c>
      <c r="B154" s="1" t="s">
        <v>252</v>
      </c>
      <c r="C154" s="1"/>
      <c r="D154" s="1" t="s">
        <v>25</v>
      </c>
      <c r="E154" s="1">
        <v>5</v>
      </c>
      <c r="F154" s="1">
        <v>96.76</v>
      </c>
      <c r="G154" s="1"/>
      <c r="H154" s="1"/>
      <c r="I154" s="1">
        <v>45768</v>
      </c>
      <c r="J154" s="1">
        <v>45768</v>
      </c>
      <c r="K154" s="1">
        <v>5</v>
      </c>
      <c r="L154" s="1">
        <f t="shared" si="19"/>
        <v>96.76</v>
      </c>
      <c r="M154" s="1">
        <f t="shared" si="20"/>
        <v>0</v>
      </c>
      <c r="N154" s="1">
        <f t="shared" si="18"/>
        <v>0</v>
      </c>
      <c r="O154" s="1" t="s">
        <v>163</v>
      </c>
      <c r="P154" s="1">
        <v>2026</v>
      </c>
    </row>
    <row r="155" spans="1:16" ht="15.6" x14ac:dyDescent="0.3">
      <c r="A155" s="1" t="s">
        <v>280</v>
      </c>
      <c r="B155" s="1" t="s">
        <v>319</v>
      </c>
      <c r="C155" s="1"/>
      <c r="D155" s="1" t="s">
        <v>25</v>
      </c>
      <c r="E155" s="1">
        <v>9</v>
      </c>
      <c r="F155" s="1">
        <v>205.49323636363638</v>
      </c>
      <c r="G155" s="1"/>
      <c r="H155" s="1"/>
      <c r="I155" s="1">
        <v>45768</v>
      </c>
      <c r="J155" s="1">
        <v>45768</v>
      </c>
      <c r="K155" s="1">
        <f>1+2</f>
        <v>3</v>
      </c>
      <c r="L155" s="1">
        <f t="shared" si="19"/>
        <v>68.497745454545466</v>
      </c>
      <c r="M155" s="1">
        <f t="shared" si="20"/>
        <v>6</v>
      </c>
      <c r="N155" s="1">
        <f t="shared" si="18"/>
        <v>136.9954909090909</v>
      </c>
      <c r="O155" s="1" t="s">
        <v>163</v>
      </c>
      <c r="P155" s="1">
        <v>2026</v>
      </c>
    </row>
    <row r="156" spans="1:16" ht="15.6" x14ac:dyDescent="0.3">
      <c r="A156" s="1" t="s">
        <v>281</v>
      </c>
      <c r="B156" s="1" t="s">
        <v>253</v>
      </c>
      <c r="C156" s="1"/>
      <c r="D156" s="1" t="s">
        <v>25</v>
      </c>
      <c r="E156" s="1">
        <v>10</v>
      </c>
      <c r="F156" s="1">
        <v>242.39466666666667</v>
      </c>
      <c r="G156" s="1"/>
      <c r="H156" s="1"/>
      <c r="I156" s="1">
        <v>45768</v>
      </c>
      <c r="J156" s="1">
        <v>45768</v>
      </c>
      <c r="K156" s="1">
        <v>2</v>
      </c>
      <c r="L156" s="1">
        <f>+F156/E156*K156</f>
        <v>48.47893333333333</v>
      </c>
      <c r="M156" s="1">
        <f t="shared" si="20"/>
        <v>8</v>
      </c>
      <c r="N156" s="1">
        <f t="shared" si="18"/>
        <v>193.91573333333332</v>
      </c>
      <c r="O156" s="1" t="s">
        <v>163</v>
      </c>
      <c r="P156" s="1">
        <v>2026</v>
      </c>
    </row>
    <row r="157" spans="1:16" ht="15.6" x14ac:dyDescent="0.3">
      <c r="A157" s="1" t="s">
        <v>282</v>
      </c>
      <c r="B157" s="1" t="s">
        <v>254</v>
      </c>
      <c r="C157" s="1"/>
      <c r="D157" s="1" t="s">
        <v>25</v>
      </c>
      <c r="E157" s="1">
        <v>2</v>
      </c>
      <c r="F157" s="1">
        <v>35.21</v>
      </c>
      <c r="G157" s="1"/>
      <c r="H157" s="1"/>
      <c r="I157" s="1">
        <v>45152</v>
      </c>
      <c r="J157" s="1">
        <v>45152</v>
      </c>
      <c r="K157" s="1"/>
      <c r="L157" s="1">
        <f t="shared" si="19"/>
        <v>0</v>
      </c>
      <c r="M157" s="1">
        <f t="shared" si="20"/>
        <v>2</v>
      </c>
      <c r="N157" s="1">
        <f t="shared" si="18"/>
        <v>35.21</v>
      </c>
      <c r="O157" s="1" t="s">
        <v>163</v>
      </c>
      <c r="P157" s="1">
        <v>2026</v>
      </c>
    </row>
    <row r="158" spans="1:16" ht="15.6" x14ac:dyDescent="0.3">
      <c r="A158" s="1" t="s">
        <v>283</v>
      </c>
      <c r="B158" s="1" t="s">
        <v>255</v>
      </c>
      <c r="C158" s="1"/>
      <c r="D158" s="1" t="s">
        <v>25</v>
      </c>
      <c r="E158" s="1">
        <v>1</v>
      </c>
      <c r="F158" s="1">
        <v>17.605</v>
      </c>
      <c r="G158" s="1"/>
      <c r="H158" s="1"/>
      <c r="I158" s="1">
        <v>45152</v>
      </c>
      <c r="J158" s="1">
        <v>45152</v>
      </c>
      <c r="K158" s="1"/>
      <c r="L158" s="1">
        <f t="shared" si="19"/>
        <v>0</v>
      </c>
      <c r="M158" s="1">
        <f t="shared" si="20"/>
        <v>1</v>
      </c>
      <c r="N158" s="1">
        <f t="shared" si="18"/>
        <v>17.605</v>
      </c>
      <c r="O158" s="1" t="s">
        <v>163</v>
      </c>
      <c r="P158" s="1">
        <v>2026</v>
      </c>
    </row>
    <row r="159" spans="1:16" ht="15.6" x14ac:dyDescent="0.3">
      <c r="A159" s="1" t="s">
        <v>284</v>
      </c>
      <c r="B159" s="1" t="s">
        <v>256</v>
      </c>
      <c r="C159" s="1"/>
      <c r="D159" s="1" t="s">
        <v>25</v>
      </c>
      <c r="E159" s="1">
        <v>1</v>
      </c>
      <c r="F159" s="1">
        <v>17.605</v>
      </c>
      <c r="G159" s="1"/>
      <c r="H159" s="1"/>
      <c r="I159" s="1">
        <v>45152</v>
      </c>
      <c r="J159" s="1">
        <v>45152</v>
      </c>
      <c r="K159" s="1"/>
      <c r="L159" s="1">
        <f t="shared" si="19"/>
        <v>0</v>
      </c>
      <c r="M159" s="1">
        <f t="shared" si="20"/>
        <v>1</v>
      </c>
      <c r="N159" s="1">
        <f t="shared" si="18"/>
        <v>17.605</v>
      </c>
      <c r="O159" s="1" t="s">
        <v>163</v>
      </c>
      <c r="P159" s="1">
        <v>2026</v>
      </c>
    </row>
    <row r="160" spans="1:16" ht="15.6" x14ac:dyDescent="0.3">
      <c r="A160" s="1" t="s">
        <v>285</v>
      </c>
      <c r="B160" s="1" t="s">
        <v>257</v>
      </c>
      <c r="C160" s="1"/>
      <c r="D160" s="1" t="s">
        <v>25</v>
      </c>
      <c r="E160" s="1">
        <v>8</v>
      </c>
      <c r="F160" s="1">
        <v>226.29594405594401</v>
      </c>
      <c r="G160" s="1"/>
      <c r="H160" s="1"/>
      <c r="I160" s="1">
        <v>45768</v>
      </c>
      <c r="J160" s="1">
        <v>45768</v>
      </c>
      <c r="K160" s="1">
        <f>1+1</f>
        <v>2</v>
      </c>
      <c r="L160" s="1">
        <f>+F160/E160*K160</f>
        <v>56.573986013986001</v>
      </c>
      <c r="M160" s="1">
        <f t="shared" si="20"/>
        <v>6</v>
      </c>
      <c r="N160" s="1">
        <f t="shared" si="18"/>
        <v>169.721958041958</v>
      </c>
      <c r="O160" s="1" t="s">
        <v>163</v>
      </c>
      <c r="P160" s="1">
        <v>2026</v>
      </c>
    </row>
    <row r="161" spans="1:16" ht="15.6" x14ac:dyDescent="0.3">
      <c r="A161" s="1" t="s">
        <v>286</v>
      </c>
      <c r="B161" s="1" t="s">
        <v>258</v>
      </c>
      <c r="C161" s="1"/>
      <c r="D161" s="1" t="s">
        <v>25</v>
      </c>
      <c r="E161" s="1">
        <v>9</v>
      </c>
      <c r="F161" s="1">
        <v>236.56049999999996</v>
      </c>
      <c r="G161" s="1"/>
      <c r="H161" s="1"/>
      <c r="I161" s="1">
        <v>45768</v>
      </c>
      <c r="J161" s="1">
        <v>45768</v>
      </c>
      <c r="K161" s="1">
        <f>1+1</f>
        <v>2</v>
      </c>
      <c r="L161" s="1">
        <f t="shared" si="19"/>
        <v>52.568999999999988</v>
      </c>
      <c r="M161" s="1">
        <f t="shared" si="20"/>
        <v>7</v>
      </c>
      <c r="N161" s="1">
        <f t="shared" si="18"/>
        <v>183.99149999999997</v>
      </c>
      <c r="O161" s="1" t="s">
        <v>163</v>
      </c>
      <c r="P161" s="1">
        <v>2026</v>
      </c>
    </row>
    <row r="162" spans="1:16" ht="15.6" x14ac:dyDescent="0.3">
      <c r="A162" s="1" t="s">
        <v>287</v>
      </c>
      <c r="B162" s="1" t="s">
        <v>260</v>
      </c>
      <c r="C162" s="1"/>
      <c r="D162" s="1" t="s">
        <v>25</v>
      </c>
      <c r="E162" s="1">
        <v>7</v>
      </c>
      <c r="F162" s="1">
        <v>179.38501538461534</v>
      </c>
      <c r="G162" s="1"/>
      <c r="H162" s="1"/>
      <c r="I162" s="1">
        <v>45768</v>
      </c>
      <c r="J162" s="1">
        <v>45768</v>
      </c>
      <c r="K162" s="1">
        <v>1</v>
      </c>
      <c r="L162" s="1">
        <f t="shared" si="19"/>
        <v>25.626430769230762</v>
      </c>
      <c r="M162" s="1">
        <f t="shared" si="20"/>
        <v>6</v>
      </c>
      <c r="N162" s="1">
        <f t="shared" si="18"/>
        <v>153.75858461538459</v>
      </c>
      <c r="O162" s="1" t="s">
        <v>163</v>
      </c>
      <c r="P162" s="1">
        <v>2026</v>
      </c>
    </row>
    <row r="163" spans="1:16" ht="15.6" x14ac:dyDescent="0.3">
      <c r="A163" s="1" t="s">
        <v>288</v>
      </c>
      <c r="B163" s="1" t="s">
        <v>262</v>
      </c>
      <c r="C163" s="1"/>
      <c r="D163" s="1" t="s">
        <v>25</v>
      </c>
      <c r="E163" s="1">
        <v>10</v>
      </c>
      <c r="F163" s="1">
        <v>249.80625000000003</v>
      </c>
      <c r="G163" s="1"/>
      <c r="H163" s="1"/>
      <c r="I163" s="1">
        <v>45768</v>
      </c>
      <c r="J163" s="1">
        <v>45768</v>
      </c>
      <c r="K163" s="1">
        <v>1</v>
      </c>
      <c r="L163" s="1">
        <f t="shared" si="19"/>
        <v>24.980625000000003</v>
      </c>
      <c r="M163" s="1">
        <f t="shared" si="20"/>
        <v>9</v>
      </c>
      <c r="N163" s="1">
        <f t="shared" si="18"/>
        <v>224.82562500000003</v>
      </c>
      <c r="O163" s="1" t="s">
        <v>163</v>
      </c>
      <c r="P163" s="1">
        <v>2026</v>
      </c>
    </row>
    <row r="164" spans="1:16" ht="15.6" x14ac:dyDescent="0.3">
      <c r="A164" s="1" t="s">
        <v>289</v>
      </c>
      <c r="B164" s="1" t="s">
        <v>264</v>
      </c>
      <c r="C164" s="1"/>
      <c r="D164" s="1" t="s">
        <v>25</v>
      </c>
      <c r="E164" s="1">
        <v>9</v>
      </c>
      <c r="F164" s="1">
        <v>250.48346853146853</v>
      </c>
      <c r="G164" s="1"/>
      <c r="H164" s="1"/>
      <c r="I164" s="1">
        <v>45768</v>
      </c>
      <c r="J164" s="1">
        <v>45768</v>
      </c>
      <c r="K164" s="1">
        <f>1+1</f>
        <v>2</v>
      </c>
      <c r="L164" s="1">
        <f t="shared" si="19"/>
        <v>55.662993006993005</v>
      </c>
      <c r="M164" s="1">
        <f t="shared" si="20"/>
        <v>7</v>
      </c>
      <c r="N164" s="1">
        <f t="shared" si="18"/>
        <v>194.82047552447551</v>
      </c>
      <c r="O164" s="1" t="s">
        <v>163</v>
      </c>
      <c r="P164" s="1">
        <v>2026</v>
      </c>
    </row>
    <row r="165" spans="1:16" ht="15.6" x14ac:dyDescent="0.3">
      <c r="A165" s="1" t="s">
        <v>290</v>
      </c>
      <c r="B165" s="1" t="s">
        <v>167</v>
      </c>
      <c r="C165" s="1"/>
      <c r="D165" s="1" t="s">
        <v>25</v>
      </c>
      <c r="E165" s="1">
        <v>3</v>
      </c>
      <c r="F165" s="1">
        <v>833.38237500000002</v>
      </c>
      <c r="G165" s="1"/>
      <c r="H165" s="1"/>
      <c r="I165" s="1">
        <v>45768</v>
      </c>
      <c r="J165" s="1">
        <v>45768</v>
      </c>
      <c r="K165" s="1">
        <v>1</v>
      </c>
      <c r="L165" s="1">
        <f t="shared" si="19"/>
        <v>277.79412500000001</v>
      </c>
      <c r="M165" s="1">
        <f t="shared" si="20"/>
        <v>2</v>
      </c>
      <c r="N165" s="1">
        <f t="shared" si="18"/>
        <v>555.58825000000002</v>
      </c>
      <c r="O165" s="1" t="s">
        <v>163</v>
      </c>
      <c r="P165" s="1">
        <v>2026</v>
      </c>
    </row>
    <row r="166" spans="1:16" ht="15.6" x14ac:dyDescent="0.3">
      <c r="A166" s="1" t="s">
        <v>291</v>
      </c>
      <c r="B166" s="1" t="s">
        <v>265</v>
      </c>
      <c r="C166" s="1"/>
      <c r="D166" s="1" t="s">
        <v>105</v>
      </c>
      <c r="E166" s="1">
        <v>12</v>
      </c>
      <c r="F166" s="1">
        <v>948.25892307692288</v>
      </c>
      <c r="G166" s="1"/>
      <c r="H166" s="1"/>
      <c r="I166" s="1">
        <v>45768</v>
      </c>
      <c r="J166" s="1">
        <v>45768</v>
      </c>
      <c r="K166" s="1">
        <f>3+1</f>
        <v>4</v>
      </c>
      <c r="L166" s="1">
        <f t="shared" si="19"/>
        <v>316.08630769230763</v>
      </c>
      <c r="M166" s="1">
        <f t="shared" si="20"/>
        <v>8</v>
      </c>
      <c r="N166" s="1">
        <f t="shared" si="18"/>
        <v>632.17261538461526</v>
      </c>
      <c r="O166" s="1" t="s">
        <v>163</v>
      </c>
      <c r="P166" s="1">
        <v>2026</v>
      </c>
    </row>
    <row r="167" spans="1:16" ht="15.6" x14ac:dyDescent="0.3">
      <c r="A167" s="1" t="s">
        <v>292</v>
      </c>
      <c r="B167" s="1" t="s">
        <v>168</v>
      </c>
      <c r="C167" s="1"/>
      <c r="D167" s="1" t="s">
        <v>25</v>
      </c>
      <c r="E167" s="1">
        <v>16</v>
      </c>
      <c r="F167" s="1">
        <v>508.04363636363632</v>
      </c>
      <c r="G167" s="1"/>
      <c r="H167" s="1"/>
      <c r="I167" s="1">
        <v>45768</v>
      </c>
      <c r="J167" s="1">
        <v>45768</v>
      </c>
      <c r="K167" s="1">
        <f>1+2</f>
        <v>3</v>
      </c>
      <c r="L167" s="1">
        <f t="shared" si="19"/>
        <v>95.258181818181811</v>
      </c>
      <c r="M167" s="1">
        <f t="shared" si="20"/>
        <v>13</v>
      </c>
      <c r="N167" s="1">
        <f t="shared" si="18"/>
        <v>412.78545454545451</v>
      </c>
      <c r="O167" s="1" t="s">
        <v>163</v>
      </c>
      <c r="P167" s="1">
        <v>2026</v>
      </c>
    </row>
    <row r="168" spans="1:16" ht="15.6" x14ac:dyDescent="0.3">
      <c r="A168" s="1" t="s">
        <v>293</v>
      </c>
      <c r="B168" s="1" t="s">
        <v>381</v>
      </c>
      <c r="C168" s="1"/>
      <c r="D168" s="1" t="s">
        <v>153</v>
      </c>
      <c r="E168" s="1">
        <v>2</v>
      </c>
      <c r="F168" s="1">
        <v>144.82</v>
      </c>
      <c r="G168" s="1"/>
      <c r="H168" s="1"/>
      <c r="I168" s="1">
        <v>45152</v>
      </c>
      <c r="J168" s="1">
        <v>45152</v>
      </c>
      <c r="K168" s="1"/>
      <c r="L168" s="1">
        <f t="shared" si="19"/>
        <v>0</v>
      </c>
      <c r="M168" s="1">
        <f t="shared" si="20"/>
        <v>2</v>
      </c>
      <c r="N168" s="1">
        <f t="shared" si="18"/>
        <v>144.82</v>
      </c>
      <c r="O168" s="1" t="s">
        <v>163</v>
      </c>
      <c r="P168" s="1">
        <v>2026</v>
      </c>
    </row>
    <row r="169" spans="1:16" ht="15.6" x14ac:dyDescent="0.3">
      <c r="A169" s="1"/>
      <c r="B169" s="1" t="s">
        <v>382</v>
      </c>
      <c r="C169" s="1"/>
      <c r="D169" s="1" t="s">
        <v>25</v>
      </c>
      <c r="E169" s="1">
        <v>5</v>
      </c>
      <c r="F169" s="1">
        <v>88.971666666666636</v>
      </c>
      <c r="G169" s="1"/>
      <c r="H169" s="1"/>
      <c r="I169" s="1">
        <v>45698</v>
      </c>
      <c r="J169" s="1">
        <v>45698</v>
      </c>
      <c r="K169" s="1">
        <f>2+1+2</f>
        <v>5</v>
      </c>
      <c r="L169" s="1">
        <f t="shared" si="19"/>
        <v>88.971666666666636</v>
      </c>
      <c r="M169" s="1">
        <f t="shared" si="20"/>
        <v>0</v>
      </c>
      <c r="N169" s="1">
        <f t="shared" si="18"/>
        <v>0</v>
      </c>
      <c r="O169" s="1" t="s">
        <v>163</v>
      </c>
      <c r="P169" s="1">
        <v>2026</v>
      </c>
    </row>
    <row r="170" spans="1:16" ht="15.6" x14ac:dyDescent="0.3">
      <c r="A170" s="1"/>
      <c r="B170" s="1" t="s">
        <v>383</v>
      </c>
      <c r="C170" s="1"/>
      <c r="D170" s="1" t="s">
        <v>25</v>
      </c>
      <c r="E170" s="1">
        <v>19</v>
      </c>
      <c r="F170" s="1">
        <v>908.23166666666668</v>
      </c>
      <c r="G170" s="1"/>
      <c r="H170" s="1"/>
      <c r="I170" s="1">
        <v>45698</v>
      </c>
      <c r="J170" s="1">
        <v>45698</v>
      </c>
      <c r="K170" s="1">
        <f>1+2</f>
        <v>3</v>
      </c>
      <c r="L170" s="1">
        <f t="shared" si="19"/>
        <v>143.405</v>
      </c>
      <c r="M170" s="1">
        <f t="shared" si="20"/>
        <v>16</v>
      </c>
      <c r="N170" s="1">
        <f t="shared" si="18"/>
        <v>764.82666666666671</v>
      </c>
      <c r="O170" s="1" t="s">
        <v>163</v>
      </c>
      <c r="P170" s="1">
        <v>2026</v>
      </c>
    </row>
    <row r="171" spans="1:16" ht="15.6" x14ac:dyDescent="0.3">
      <c r="A171" s="1" t="s">
        <v>294</v>
      </c>
      <c r="B171" s="1" t="s">
        <v>266</v>
      </c>
      <c r="C171" s="1"/>
      <c r="D171" s="1" t="s">
        <v>25</v>
      </c>
      <c r="E171" s="1">
        <v>3</v>
      </c>
      <c r="F171" s="1">
        <v>1286.4360000000001</v>
      </c>
      <c r="G171" s="1"/>
      <c r="H171" s="1"/>
      <c r="I171" s="1">
        <v>45152</v>
      </c>
      <c r="J171" s="1">
        <v>45152</v>
      </c>
      <c r="K171" s="1"/>
      <c r="L171" s="1">
        <f t="shared" si="19"/>
        <v>0</v>
      </c>
      <c r="M171" s="1">
        <f t="shared" si="20"/>
        <v>3</v>
      </c>
      <c r="N171" s="1">
        <f t="shared" si="18"/>
        <v>1286.4360000000001</v>
      </c>
      <c r="O171" s="1" t="s">
        <v>163</v>
      </c>
      <c r="P171" s="1">
        <v>2026</v>
      </c>
    </row>
    <row r="172" spans="1:16" ht="15.6" x14ac:dyDescent="0.3">
      <c r="A172" s="1" t="s">
        <v>295</v>
      </c>
      <c r="B172" s="1" t="s">
        <v>169</v>
      </c>
      <c r="C172" s="1"/>
      <c r="D172" s="1" t="s">
        <v>25</v>
      </c>
      <c r="E172" s="1">
        <v>0</v>
      </c>
      <c r="F172" s="1">
        <v>0</v>
      </c>
      <c r="G172" s="1"/>
      <c r="H172" s="1"/>
      <c r="I172" s="1">
        <v>45092</v>
      </c>
      <c r="J172" s="1">
        <v>45092</v>
      </c>
      <c r="K172" s="1"/>
      <c r="L172" s="1"/>
      <c r="M172" s="1">
        <f t="shared" si="20"/>
        <v>0</v>
      </c>
      <c r="N172" s="1">
        <f t="shared" si="18"/>
        <v>0</v>
      </c>
      <c r="O172" s="1" t="s">
        <v>163</v>
      </c>
      <c r="P172" s="1">
        <v>2026</v>
      </c>
    </row>
    <row r="173" spans="1:16" ht="15.6" x14ac:dyDescent="0.3">
      <c r="A173" s="1" t="s">
        <v>296</v>
      </c>
      <c r="B173" s="1" t="s">
        <v>193</v>
      </c>
      <c r="C173" s="1"/>
      <c r="D173" s="1" t="s">
        <v>25</v>
      </c>
      <c r="E173" s="1">
        <v>2</v>
      </c>
      <c r="F173" s="1">
        <v>10620</v>
      </c>
      <c r="G173" s="1"/>
      <c r="H173" s="1"/>
      <c r="I173" s="1">
        <v>45820</v>
      </c>
      <c r="J173" s="1">
        <v>45820</v>
      </c>
      <c r="K173" s="1">
        <v>1</v>
      </c>
      <c r="L173" s="1">
        <f t="shared" si="19"/>
        <v>5310</v>
      </c>
      <c r="M173" s="1">
        <f t="shared" si="20"/>
        <v>1</v>
      </c>
      <c r="N173" s="1">
        <f t="shared" si="18"/>
        <v>5310</v>
      </c>
      <c r="O173" s="1" t="s">
        <v>163</v>
      </c>
      <c r="P173" s="1">
        <v>2026</v>
      </c>
    </row>
    <row r="174" spans="1:16" ht="15.6" x14ac:dyDescent="0.3">
      <c r="A174" s="1" t="s">
        <v>297</v>
      </c>
      <c r="B174" s="1" t="s">
        <v>194</v>
      </c>
      <c r="C174" s="1"/>
      <c r="D174" s="1" t="s">
        <v>25</v>
      </c>
      <c r="E174" s="1">
        <v>2</v>
      </c>
      <c r="F174" s="1">
        <v>10620</v>
      </c>
      <c r="G174" s="1"/>
      <c r="H174" s="1"/>
      <c r="I174" s="1">
        <v>45820</v>
      </c>
      <c r="J174" s="1">
        <v>45820</v>
      </c>
      <c r="K174" s="1">
        <v>1</v>
      </c>
      <c r="L174" s="1">
        <f t="shared" si="19"/>
        <v>5310</v>
      </c>
      <c r="M174" s="1">
        <f t="shared" si="20"/>
        <v>1</v>
      </c>
      <c r="N174" s="1">
        <f t="shared" si="18"/>
        <v>5310</v>
      </c>
      <c r="O174" s="1" t="s">
        <v>163</v>
      </c>
      <c r="P174" s="1">
        <v>2026</v>
      </c>
    </row>
    <row r="175" spans="1:16" ht="15.6" x14ac:dyDescent="0.3">
      <c r="A175" s="1" t="s">
        <v>298</v>
      </c>
      <c r="B175" s="1" t="s">
        <v>267</v>
      </c>
      <c r="C175" s="1"/>
      <c r="D175" s="1" t="s">
        <v>25</v>
      </c>
      <c r="E175" s="1">
        <v>20</v>
      </c>
      <c r="F175" s="1">
        <v>1416</v>
      </c>
      <c r="G175" s="1"/>
      <c r="H175" s="1"/>
      <c r="I175" s="1">
        <v>45698</v>
      </c>
      <c r="J175" s="1">
        <v>45698</v>
      </c>
      <c r="K175" s="1">
        <v>10</v>
      </c>
      <c r="L175" s="1">
        <f t="shared" si="19"/>
        <v>708</v>
      </c>
      <c r="M175" s="1">
        <f t="shared" si="20"/>
        <v>10</v>
      </c>
      <c r="N175" s="1">
        <f t="shared" si="18"/>
        <v>708</v>
      </c>
      <c r="O175" s="1" t="s">
        <v>163</v>
      </c>
      <c r="P175" s="1">
        <v>2026</v>
      </c>
    </row>
    <row r="176" spans="1:16" ht="15.6" x14ac:dyDescent="0.3">
      <c r="A176" s="1" t="s">
        <v>299</v>
      </c>
      <c r="B176" s="1" t="s">
        <v>268</v>
      </c>
      <c r="C176" s="1"/>
      <c r="D176" s="1" t="s">
        <v>25</v>
      </c>
      <c r="E176" s="1">
        <v>0</v>
      </c>
      <c r="F176" s="1">
        <v>0</v>
      </c>
      <c r="G176" s="1"/>
      <c r="H176" s="1"/>
      <c r="I176" s="1">
        <v>45152</v>
      </c>
      <c r="J176" s="1">
        <v>45152</v>
      </c>
      <c r="K176" s="1"/>
      <c r="L176" s="1"/>
      <c r="M176" s="1">
        <f t="shared" si="20"/>
        <v>0</v>
      </c>
      <c r="N176" s="1">
        <f t="shared" si="18"/>
        <v>0</v>
      </c>
      <c r="O176" s="1" t="s">
        <v>163</v>
      </c>
      <c r="P176" s="1">
        <v>2026</v>
      </c>
    </row>
    <row r="177" spans="1:16" ht="15.6" x14ac:dyDescent="0.3">
      <c r="A177" s="1" t="s">
        <v>300</v>
      </c>
      <c r="B177" s="1" t="s">
        <v>341</v>
      </c>
      <c r="C177" s="1"/>
      <c r="D177" s="1" t="s">
        <v>234</v>
      </c>
      <c r="E177" s="1">
        <v>5</v>
      </c>
      <c r="F177" s="1">
        <v>12643.4</v>
      </c>
      <c r="G177" s="1"/>
      <c r="H177" s="1"/>
      <c r="I177" s="1" t="s">
        <v>378</v>
      </c>
      <c r="J177" s="1" t="s">
        <v>378</v>
      </c>
      <c r="K177" s="1">
        <v>1</v>
      </c>
      <c r="L177" s="1">
        <f>+F177/E177*K177</f>
        <v>2528.6799999999998</v>
      </c>
      <c r="M177" s="1">
        <f t="shared" si="20"/>
        <v>4</v>
      </c>
      <c r="N177" s="1">
        <f t="shared" si="18"/>
        <v>10114.719999999999</v>
      </c>
      <c r="O177" s="1" t="s">
        <v>163</v>
      </c>
      <c r="P177" s="1">
        <v>2026</v>
      </c>
    </row>
    <row r="178" spans="1:16" ht="15.6" x14ac:dyDescent="0.3">
      <c r="A178" s="1" t="s">
        <v>301</v>
      </c>
      <c r="B178" s="1" t="s">
        <v>342</v>
      </c>
      <c r="C178" s="1"/>
      <c r="D178" s="1" t="s">
        <v>234</v>
      </c>
      <c r="E178" s="1">
        <v>4</v>
      </c>
      <c r="F178" s="1">
        <v>18655.8</v>
      </c>
      <c r="G178" s="1"/>
      <c r="H178" s="1"/>
      <c r="I178" s="1" t="s">
        <v>378</v>
      </c>
      <c r="J178" s="1" t="s">
        <v>378</v>
      </c>
      <c r="K178" s="1"/>
      <c r="L178" s="1">
        <f t="shared" ref="L178:L184" si="21">+F178/E178*K178</f>
        <v>0</v>
      </c>
      <c r="M178" s="1">
        <f t="shared" si="20"/>
        <v>4</v>
      </c>
      <c r="N178" s="1">
        <f t="shared" si="18"/>
        <v>18655.8</v>
      </c>
      <c r="O178" s="1" t="s">
        <v>163</v>
      </c>
      <c r="P178" s="1">
        <v>2026</v>
      </c>
    </row>
    <row r="179" spans="1:16" ht="15.6" x14ac:dyDescent="0.3">
      <c r="A179" s="1" t="s">
        <v>302</v>
      </c>
      <c r="B179" s="1" t="s">
        <v>170</v>
      </c>
      <c r="C179" s="1"/>
      <c r="D179" s="1" t="s">
        <v>25</v>
      </c>
      <c r="E179" s="1">
        <v>5</v>
      </c>
      <c r="F179" s="1">
        <v>20576.25</v>
      </c>
      <c r="G179" s="1"/>
      <c r="H179" s="1"/>
      <c r="I179" s="1">
        <v>45092</v>
      </c>
      <c r="J179" s="1">
        <v>45092</v>
      </c>
      <c r="K179" s="1"/>
      <c r="L179" s="1">
        <f t="shared" si="21"/>
        <v>0</v>
      </c>
      <c r="M179" s="1">
        <f t="shared" si="20"/>
        <v>5</v>
      </c>
      <c r="N179" s="1">
        <f t="shared" si="18"/>
        <v>20576.25</v>
      </c>
      <c r="O179" s="1" t="s">
        <v>163</v>
      </c>
      <c r="P179" s="1">
        <v>2026</v>
      </c>
    </row>
    <row r="180" spans="1:16" ht="15.6" x14ac:dyDescent="0.3">
      <c r="A180" s="1" t="s">
        <v>303</v>
      </c>
      <c r="B180" s="1" t="s">
        <v>171</v>
      </c>
      <c r="C180" s="1"/>
      <c r="D180" s="1" t="s">
        <v>25</v>
      </c>
      <c r="E180" s="1">
        <v>0</v>
      </c>
      <c r="F180" s="1">
        <v>0</v>
      </c>
      <c r="G180" s="1"/>
      <c r="H180" s="1"/>
      <c r="I180" s="1">
        <v>45092</v>
      </c>
      <c r="J180" s="1">
        <v>45092</v>
      </c>
      <c r="K180" s="1"/>
      <c r="L180" s="1"/>
      <c r="M180" s="1">
        <f t="shared" si="20"/>
        <v>0</v>
      </c>
      <c r="N180" s="1">
        <f t="shared" si="18"/>
        <v>0</v>
      </c>
      <c r="O180" s="1" t="s">
        <v>163</v>
      </c>
      <c r="P180" s="1">
        <v>2026</v>
      </c>
    </row>
    <row r="181" spans="1:16" ht="15.6" x14ac:dyDescent="0.3">
      <c r="A181" s="1" t="s">
        <v>304</v>
      </c>
      <c r="B181" s="1" t="s">
        <v>343</v>
      </c>
      <c r="C181" s="1"/>
      <c r="D181" s="1" t="s">
        <v>25</v>
      </c>
      <c r="E181" s="1">
        <v>200</v>
      </c>
      <c r="F181" s="1">
        <v>3882.2</v>
      </c>
      <c r="G181" s="1"/>
      <c r="H181" s="1"/>
      <c r="I181" s="1" t="s">
        <v>378</v>
      </c>
      <c r="J181" s="1" t="s">
        <v>378</v>
      </c>
      <c r="K181" s="1">
        <f>50+100+50</f>
        <v>200</v>
      </c>
      <c r="L181" s="1">
        <f t="shared" si="21"/>
        <v>3882.1999999999994</v>
      </c>
      <c r="M181" s="1">
        <f t="shared" si="20"/>
        <v>0</v>
      </c>
      <c r="N181" s="1">
        <f t="shared" si="18"/>
        <v>0</v>
      </c>
      <c r="O181" s="1" t="s">
        <v>163</v>
      </c>
      <c r="P181" s="1">
        <v>2026</v>
      </c>
    </row>
    <row r="182" spans="1:16" ht="15.6" x14ac:dyDescent="0.3">
      <c r="A182" s="1" t="s">
        <v>305</v>
      </c>
      <c r="B182" s="1" t="s">
        <v>344</v>
      </c>
      <c r="C182" s="1"/>
      <c r="D182" s="1" t="s">
        <v>25</v>
      </c>
      <c r="E182" s="1">
        <v>100</v>
      </c>
      <c r="F182" s="1">
        <v>1268.5</v>
      </c>
      <c r="G182" s="1"/>
      <c r="H182" s="1"/>
      <c r="I182" s="1" t="s">
        <v>378</v>
      </c>
      <c r="J182" s="1" t="s">
        <v>378</v>
      </c>
      <c r="K182" s="1">
        <v>100</v>
      </c>
      <c r="L182" s="1">
        <f t="shared" si="21"/>
        <v>1268.5</v>
      </c>
      <c r="M182" s="1">
        <f t="shared" si="20"/>
        <v>0</v>
      </c>
      <c r="N182" s="1">
        <f t="shared" si="20"/>
        <v>0</v>
      </c>
      <c r="O182" s="1" t="s">
        <v>163</v>
      </c>
      <c r="P182" s="1">
        <v>2026</v>
      </c>
    </row>
    <row r="183" spans="1:16" ht="15.6" x14ac:dyDescent="0.3">
      <c r="A183" s="1" t="s">
        <v>345</v>
      </c>
      <c r="B183" s="1" t="s">
        <v>346</v>
      </c>
      <c r="C183" s="1"/>
      <c r="D183" s="1" t="s">
        <v>25</v>
      </c>
      <c r="E183" s="1">
        <v>100</v>
      </c>
      <c r="F183" s="1">
        <v>1268.5</v>
      </c>
      <c r="G183" s="1"/>
      <c r="H183" s="1"/>
      <c r="I183" s="1" t="s">
        <v>378</v>
      </c>
      <c r="J183" s="1" t="s">
        <v>378</v>
      </c>
      <c r="K183" s="1">
        <v>100</v>
      </c>
      <c r="L183" s="1">
        <f t="shared" si="21"/>
        <v>1268.5</v>
      </c>
      <c r="M183" s="1">
        <f t="shared" si="20"/>
        <v>0</v>
      </c>
      <c r="N183" s="1">
        <f t="shared" si="20"/>
        <v>0</v>
      </c>
      <c r="O183" s="1" t="s">
        <v>163</v>
      </c>
      <c r="P183" s="1">
        <v>2026</v>
      </c>
    </row>
    <row r="184" spans="1:16" ht="15.6" x14ac:dyDescent="0.3">
      <c r="A184" s="1" t="s">
        <v>347</v>
      </c>
      <c r="B184" s="1" t="s">
        <v>172</v>
      </c>
      <c r="C184" s="1"/>
      <c r="D184" s="1" t="s">
        <v>25</v>
      </c>
      <c r="E184" s="1">
        <v>100</v>
      </c>
      <c r="F184" s="1">
        <v>1268.5</v>
      </c>
      <c r="G184" s="1"/>
      <c r="H184" s="1"/>
      <c r="I184" s="1" t="s">
        <v>378</v>
      </c>
      <c r="J184" s="1" t="s">
        <v>378</v>
      </c>
      <c r="K184" s="1">
        <v>100</v>
      </c>
      <c r="L184" s="1">
        <f t="shared" si="21"/>
        <v>1268.5</v>
      </c>
      <c r="M184" s="1">
        <f t="shared" si="20"/>
        <v>0</v>
      </c>
      <c r="N184" s="1">
        <f t="shared" si="20"/>
        <v>0</v>
      </c>
      <c r="O184" s="1" t="s">
        <v>163</v>
      </c>
      <c r="P184" s="1">
        <v>2026</v>
      </c>
    </row>
    <row r="185" spans="1:16" ht="15.6" x14ac:dyDescent="0.3">
      <c r="A185" s="1"/>
      <c r="B185" s="1" t="s">
        <v>391</v>
      </c>
      <c r="C185" s="1"/>
      <c r="D185" s="1" t="s">
        <v>25</v>
      </c>
      <c r="E185" s="1">
        <v>150</v>
      </c>
      <c r="F185" s="1">
        <v>15045</v>
      </c>
      <c r="G185" s="1"/>
      <c r="H185" s="1"/>
      <c r="I185" s="1" t="s">
        <v>378</v>
      </c>
      <c r="J185" s="1" t="s">
        <v>378</v>
      </c>
      <c r="K185" s="1"/>
      <c r="L185" s="1">
        <v>15045</v>
      </c>
      <c r="M185" s="1">
        <f t="shared" si="20"/>
        <v>150</v>
      </c>
      <c r="N185" s="1">
        <f>+L185</f>
        <v>15045</v>
      </c>
      <c r="O185" s="1" t="s">
        <v>163</v>
      </c>
      <c r="P185" s="1">
        <v>2026</v>
      </c>
    </row>
    <row r="186" spans="1:16" ht="15.6" x14ac:dyDescent="0.3">
      <c r="A186" s="1"/>
      <c r="B186" s="1" t="s">
        <v>392</v>
      </c>
      <c r="C186" s="1"/>
      <c r="D186" s="1" t="s">
        <v>25</v>
      </c>
      <c r="E186" s="1">
        <v>4</v>
      </c>
      <c r="F186" s="1">
        <v>28296.400000000001</v>
      </c>
      <c r="G186" s="1"/>
      <c r="H186" s="1"/>
      <c r="I186" s="1" t="s">
        <v>378</v>
      </c>
      <c r="J186" s="1" t="s">
        <v>378</v>
      </c>
      <c r="K186" s="1">
        <v>4</v>
      </c>
      <c r="L186" s="1">
        <f>+F186/E186*K186</f>
        <v>28296.400000000001</v>
      </c>
      <c r="M186" s="1">
        <f t="shared" si="20"/>
        <v>0</v>
      </c>
      <c r="N186" s="1">
        <v>0</v>
      </c>
      <c r="O186" s="1" t="s">
        <v>163</v>
      </c>
      <c r="P186" s="1">
        <v>2026</v>
      </c>
    </row>
    <row r="187" spans="1:16" ht="15.6" x14ac:dyDescent="0.3">
      <c r="A187" s="1"/>
      <c r="B187" s="1" t="s">
        <v>384</v>
      </c>
      <c r="C187" s="1"/>
      <c r="D187" s="1" t="s">
        <v>25</v>
      </c>
      <c r="E187" s="1">
        <v>0</v>
      </c>
      <c r="F187" s="1">
        <v>0</v>
      </c>
      <c r="G187" s="1"/>
      <c r="H187" s="1"/>
      <c r="I187" s="1" t="s">
        <v>385</v>
      </c>
      <c r="J187" s="1" t="s">
        <v>385</v>
      </c>
      <c r="K187" s="1"/>
      <c r="L187" s="1">
        <v>0</v>
      </c>
      <c r="M187" s="1">
        <f t="shared" si="20"/>
        <v>0</v>
      </c>
      <c r="N187" s="1">
        <v>0</v>
      </c>
      <c r="O187" s="1" t="s">
        <v>163</v>
      </c>
      <c r="P187" s="1">
        <v>2026</v>
      </c>
    </row>
    <row r="188" spans="1:16" ht="15.6" x14ac:dyDescent="0.3">
      <c r="A188" s="1"/>
      <c r="B188" s="1" t="s">
        <v>393</v>
      </c>
      <c r="C188" s="1">
        <v>44112007</v>
      </c>
      <c r="D188" s="1" t="s">
        <v>25</v>
      </c>
      <c r="E188" s="1">
        <v>0</v>
      </c>
      <c r="F188" s="1">
        <v>0</v>
      </c>
      <c r="G188" s="1">
        <v>1</v>
      </c>
      <c r="H188" s="1">
        <v>9440</v>
      </c>
      <c r="I188" s="1" t="s">
        <v>394</v>
      </c>
      <c r="J188" s="1" t="s">
        <v>394</v>
      </c>
      <c r="K188" s="1">
        <v>1</v>
      </c>
      <c r="L188" s="1">
        <f>+H188/G188*K188</f>
        <v>9440</v>
      </c>
      <c r="M188" s="1">
        <f t="shared" si="20"/>
        <v>0</v>
      </c>
      <c r="N188" s="1">
        <f t="shared" si="20"/>
        <v>0</v>
      </c>
      <c r="O188" s="1" t="s">
        <v>163</v>
      </c>
      <c r="P188" s="1">
        <v>2026</v>
      </c>
    </row>
    <row r="189" spans="1:16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5.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5.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5.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5.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5.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15.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15.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15.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15.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15.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15.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15.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15.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15.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15.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15.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15.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spans="1:16" ht="15.6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  <row r="1002" spans="1:16" ht="15.6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</row>
    <row r="1003" spans="1:16" ht="15.6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</row>
    <row r="1004" spans="1:16" ht="15.6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</row>
    <row r="1005" spans="1:16" ht="15.6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</row>
    <row r="1006" spans="1:16" ht="15.6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</row>
    <row r="1007" spans="1:16" ht="15.6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</row>
    <row r="1008" spans="1:16" ht="15.6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</row>
    <row r="1009" spans="1:16" ht="15.6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</row>
    <row r="1010" spans="1:16" ht="15.6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</row>
    <row r="1011" spans="1:16" ht="15.6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</row>
    <row r="1012" spans="1:16" ht="15.6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</row>
    <row r="1013" spans="1:16" ht="15.6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</row>
    <row r="1014" spans="1:16" ht="15.6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</row>
    <row r="1015" spans="1:16" ht="15.6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</row>
    <row r="1016" spans="1:16" ht="15.6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</row>
    <row r="1017" spans="1:16" ht="15.6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</row>
    <row r="1018" spans="1:16" ht="15.6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</row>
    <row r="1019" spans="1:16" ht="15.6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</row>
    <row r="1020" spans="1:16" ht="15.6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</row>
    <row r="1021" spans="1:16" ht="15.6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</row>
    <row r="1022" spans="1:16" ht="15.6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</row>
    <row r="1023" spans="1:16" ht="15.6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</row>
    <row r="1024" spans="1:16" ht="15.6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</row>
    <row r="1025" spans="1:16" ht="15.6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</row>
    <row r="1026" spans="1:16" ht="15.6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</row>
    <row r="1027" spans="1:16" ht="15.6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</row>
    <row r="1028" spans="1:16" ht="15.6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</row>
    <row r="1029" spans="1:16" ht="15.6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</row>
    <row r="1030" spans="1:16" ht="15.6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</row>
    <row r="1031" spans="1:16" ht="15.6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</row>
    <row r="1032" spans="1:16" ht="15.6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</row>
    <row r="1033" spans="1:16" ht="15.6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</row>
    <row r="1034" spans="1:16" ht="15.6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</row>
    <row r="1035" spans="1:16" ht="15.6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</row>
    <row r="1036" spans="1:16" ht="15.6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</row>
    <row r="1037" spans="1:16" ht="15.6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</row>
    <row r="1038" spans="1:16" ht="15.6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</row>
    <row r="1039" spans="1:16" ht="15.6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</row>
    <row r="1040" spans="1:16" ht="15.6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</row>
    <row r="1041" spans="1:16" ht="15.6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</row>
    <row r="1042" spans="1:16" ht="15.6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</row>
    <row r="1043" spans="1:16" ht="15.6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</row>
    <row r="1044" spans="1:16" ht="15.6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</row>
    <row r="1045" spans="1:16" ht="15.6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</row>
    <row r="1046" spans="1:16" ht="15.6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</row>
    <row r="1047" spans="1:16" ht="15.6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</row>
    <row r="1048" spans="1:16" ht="15.6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</row>
    <row r="1049" spans="1:16" ht="15.6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</row>
    <row r="1050" spans="1:16" ht="15.6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</row>
    <row r="1051" spans="1:16" ht="15.6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</row>
    <row r="1052" spans="1:16" ht="15.6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</row>
    <row r="1053" spans="1:16" ht="15.6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</row>
    <row r="1054" spans="1:16" ht="15.6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</row>
    <row r="1055" spans="1:16" ht="15.6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</row>
    <row r="1056" spans="1:16" ht="15.6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</row>
    <row r="1057" spans="1:16" ht="15.6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</row>
    <row r="1058" spans="1:16" ht="15.6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</row>
    <row r="1059" spans="1:16" ht="15.6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</row>
    <row r="1060" spans="1:16" ht="15.6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</row>
    <row r="1061" spans="1:16" ht="15.6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</row>
    <row r="1062" spans="1:16" ht="15.6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</row>
    <row r="1063" spans="1:16" ht="15.6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</row>
    <row r="1064" spans="1:16" ht="15.6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</row>
    <row r="1065" spans="1:16" ht="15.6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</row>
    <row r="1066" spans="1:16" ht="15.6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</row>
    <row r="1067" spans="1:16" ht="15.6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</row>
    <row r="1068" spans="1:16" ht="15.6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</row>
    <row r="1069" spans="1:16" ht="15.6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</row>
    <row r="1070" spans="1:16" ht="15.6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</row>
    <row r="1071" spans="1:16" ht="15.6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</row>
    <row r="1072" spans="1:16" ht="15.6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</row>
    <row r="1073" spans="1:16" ht="15.6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</row>
    <row r="1074" spans="1:16" ht="15.6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</row>
    <row r="1075" spans="1:16" ht="15.6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</row>
    <row r="1076" spans="1:16" ht="15.6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</row>
    <row r="1077" spans="1:16" ht="15.6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</row>
    <row r="1078" spans="1:16" ht="15.6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</row>
    <row r="1079" spans="1:16" ht="15.6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</row>
    <row r="1080" spans="1:16" ht="15.6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</row>
    <row r="1081" spans="1:16" ht="15.6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</row>
    <row r="1082" spans="1:16" ht="15.6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</row>
    <row r="1083" spans="1:16" ht="15.6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</row>
    <row r="1084" spans="1:16" ht="15.6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</row>
    <row r="1085" spans="1:16" ht="15.6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</row>
    <row r="1086" spans="1:16" ht="15.6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</row>
    <row r="1087" spans="1:16" ht="15.6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</row>
    <row r="1088" spans="1:16" ht="15.6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</row>
    <row r="1089" spans="1:16" ht="15.6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</row>
    <row r="1090" spans="1:16" ht="15.6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</row>
    <row r="1091" spans="1:16" ht="15.6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</row>
    <row r="1092" spans="1:16" ht="15.6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</row>
    <row r="1093" spans="1:16" ht="15.6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</row>
    <row r="1094" spans="1:16" ht="15.6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</row>
    <row r="1095" spans="1:16" ht="15.6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</row>
    <row r="1096" spans="1:16" ht="15.6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</row>
    <row r="1097" spans="1:16" ht="15.6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</row>
    <row r="1098" spans="1:16" ht="15.6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</row>
    <row r="1099" spans="1:16" ht="15.6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</row>
    <row r="1100" spans="1:16" ht="15.6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</row>
    <row r="1101" spans="1:16" ht="15.6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</row>
    <row r="1102" spans="1:16" ht="15.6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</row>
    <row r="1103" spans="1:16" ht="15.6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</row>
    <row r="1104" spans="1:16" ht="15.6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</row>
    <row r="1105" spans="1:16" ht="15.6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</row>
    <row r="1106" spans="1:16" ht="15.6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</row>
    <row r="1107" spans="1:16" ht="15.6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</row>
    <row r="1108" spans="1:16" ht="15.6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</row>
    <row r="1109" spans="1:16" ht="15.6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</row>
    <row r="1110" spans="1:16" ht="15.6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</row>
    <row r="1111" spans="1:16" ht="15.6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</row>
    <row r="1112" spans="1:16" ht="15.6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</row>
    <row r="1113" spans="1:16" ht="15.6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</row>
    <row r="1114" spans="1:16" ht="15.6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</row>
    <row r="1115" spans="1:16" ht="15.6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</row>
    <row r="1116" spans="1:16" ht="15.6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</row>
    <row r="1117" spans="1:16" ht="15.6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</row>
    <row r="1118" spans="1:16" ht="15.6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</row>
    <row r="1119" spans="1:16" ht="15.6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</row>
    <row r="1120" spans="1:16" ht="15.6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</row>
    <row r="1121" spans="1:16" ht="15.6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</row>
    <row r="1122" spans="1:16" ht="15.6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</row>
    <row r="1123" spans="1:16" ht="15.6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</row>
    <row r="1124" spans="1:16" ht="15.6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</row>
    <row r="1125" spans="1:16" ht="15.6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</row>
    <row r="1126" spans="1:16" ht="15.6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</row>
    <row r="1127" spans="1:16" ht="15.6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</row>
    <row r="1128" spans="1:16" ht="15.6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</row>
    <row r="1129" spans="1:16" ht="15.6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</row>
    <row r="1130" spans="1:16" ht="15.6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</row>
    <row r="1131" spans="1:16" ht="15.6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</row>
    <row r="1132" spans="1:16" ht="15.6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</row>
    <row r="1133" spans="1:16" ht="15.6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</row>
    <row r="1134" spans="1:16" ht="15.6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</row>
    <row r="1135" spans="1:16" ht="15.6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</row>
    <row r="1136" spans="1:16" ht="15.6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</row>
    <row r="1137" spans="1:16" ht="15.6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</row>
    <row r="1138" spans="1:16" ht="15.6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</row>
    <row r="1139" spans="1:16" ht="15.6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</row>
    <row r="1140" spans="1:16" ht="15.6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</row>
    <row r="1141" spans="1:16" ht="15.6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</row>
    <row r="1142" spans="1:16" ht="15.6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</row>
    <row r="1143" spans="1:16" ht="15.6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</row>
    <row r="1144" spans="1:16" ht="15.6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</row>
    <row r="1145" spans="1:16" ht="15.6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</row>
    <row r="1146" spans="1:16" ht="15.6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</row>
    <row r="1147" spans="1:16" ht="15.6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</row>
    <row r="1148" spans="1:16" ht="15.6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</row>
    <row r="1149" spans="1:16" ht="15.6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</row>
    <row r="1150" spans="1:16" ht="15.6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</row>
    <row r="1151" spans="1:16" ht="15.6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</row>
    <row r="1152" spans="1:16" ht="15.6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</row>
    <row r="1153" spans="1:16" ht="15.6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</row>
    <row r="1154" spans="1:16" ht="15.6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</row>
    <row r="1155" spans="1:16" ht="15.6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</row>
    <row r="1156" spans="1:16" ht="15.6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</row>
    <row r="1157" spans="1:16" ht="15.6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</row>
    <row r="1158" spans="1:16" ht="15.6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</row>
    <row r="1159" spans="1:16" ht="15.6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</row>
    <row r="1160" spans="1:16" ht="15.6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</row>
    <row r="1161" spans="1:16" ht="15.6" x14ac:dyDescent="0.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</row>
    <row r="1162" spans="1:16" ht="15.6" x14ac:dyDescent="0.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</row>
    <row r="1163" spans="1:16" ht="15.6" x14ac:dyDescent="0.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</row>
    <row r="1164" spans="1:16" ht="15.6" x14ac:dyDescent="0.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</row>
    <row r="1165" spans="1:16" ht="15.6" x14ac:dyDescent="0.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</row>
    <row r="1166" spans="1:16" ht="15.6" x14ac:dyDescent="0.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</row>
    <row r="1167" spans="1:16" ht="15.6" x14ac:dyDescent="0.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</row>
    <row r="1168" spans="1:16" ht="15.6" x14ac:dyDescent="0.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</row>
    <row r="1169" spans="1:16" ht="15.6" x14ac:dyDescent="0.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</row>
    <row r="1170" spans="1:16" ht="15.6" x14ac:dyDescent="0.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</row>
    <row r="1171" spans="1:16" ht="15.6" x14ac:dyDescent="0.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</row>
    <row r="1172" spans="1:16" ht="15.6" x14ac:dyDescent="0.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</row>
    <row r="1173" spans="1:16" ht="15.6" x14ac:dyDescent="0.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</row>
    <row r="1174" spans="1:16" ht="15.6" x14ac:dyDescent="0.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</row>
    <row r="1175" spans="1:16" ht="15.6" x14ac:dyDescent="0.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</row>
    <row r="1176" spans="1:16" ht="15.6" x14ac:dyDescent="0.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</row>
    <row r="1177" spans="1:16" ht="15.6" x14ac:dyDescent="0.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</row>
    <row r="1178" spans="1:16" ht="15.6" x14ac:dyDescent="0.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</row>
    <row r="1179" spans="1:16" ht="15.6" x14ac:dyDescent="0.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</row>
    <row r="1180" spans="1:16" ht="15.6" x14ac:dyDescent="0.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</row>
    <row r="1181" spans="1:16" ht="15.6" x14ac:dyDescent="0.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</row>
    <row r="1182" spans="1:16" ht="15.6" x14ac:dyDescent="0.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</row>
    <row r="1183" spans="1:16" ht="15.6" x14ac:dyDescent="0.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</row>
    <row r="1184" spans="1:16" ht="15.6" x14ac:dyDescent="0.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</row>
    <row r="1185" spans="1:16" ht="15.6" x14ac:dyDescent="0.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</row>
    <row r="1186" spans="1:16" ht="15.6" x14ac:dyDescent="0.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</row>
    <row r="1187" spans="1:16" ht="15.6" x14ac:dyDescent="0.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</row>
    <row r="1188" spans="1:16" ht="15.6" x14ac:dyDescent="0.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</row>
    <row r="1189" spans="1:16" ht="15.6" x14ac:dyDescent="0.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</row>
    <row r="1190" spans="1:16" ht="15.6" x14ac:dyDescent="0.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</row>
    <row r="1191" spans="1:16" ht="15.6" x14ac:dyDescent="0.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</row>
    <row r="1192" spans="1:16" ht="15.6" x14ac:dyDescent="0.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</row>
    <row r="1193" spans="1:16" ht="15.6" x14ac:dyDescent="0.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</row>
    <row r="1194" spans="1:16" ht="15.6" x14ac:dyDescent="0.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</row>
    <row r="1195" spans="1:16" ht="15.6" x14ac:dyDescent="0.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</row>
    <row r="1196" spans="1:16" ht="15.6" x14ac:dyDescent="0.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</row>
    <row r="1197" spans="1:16" ht="15.6" x14ac:dyDescent="0.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</row>
    <row r="1198" spans="1:16" ht="15.6" x14ac:dyDescent="0.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</row>
    <row r="1199" spans="1:16" ht="15.6" x14ac:dyDescent="0.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</row>
    <row r="1200" spans="1:16" ht="15.6" x14ac:dyDescent="0.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</row>
    <row r="1201" spans="1:16" ht="15.6" x14ac:dyDescent="0.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</row>
    <row r="1202" spans="1:16" ht="15.6" x14ac:dyDescent="0.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</row>
    <row r="1203" spans="1:16" ht="15.6" x14ac:dyDescent="0.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</row>
    <row r="1204" spans="1:16" ht="15.6" x14ac:dyDescent="0.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</row>
    <row r="1205" spans="1:16" ht="15.6" x14ac:dyDescent="0.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</row>
    <row r="1206" spans="1:16" ht="15.6" x14ac:dyDescent="0.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</row>
    <row r="1207" spans="1:16" ht="15.6" x14ac:dyDescent="0.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</row>
    <row r="1208" spans="1:16" ht="15.6" x14ac:dyDescent="0.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</row>
    <row r="1209" spans="1:16" ht="15.6" x14ac:dyDescent="0.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</row>
    <row r="1210" spans="1:16" ht="15.6" x14ac:dyDescent="0.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</row>
    <row r="1211" spans="1:16" ht="15.6" x14ac:dyDescent="0.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</row>
    <row r="1212" spans="1:16" ht="15.6" x14ac:dyDescent="0.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</row>
    <row r="1213" spans="1:16" ht="15.6" x14ac:dyDescent="0.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</row>
    <row r="1214" spans="1:16" ht="15.6" x14ac:dyDescent="0.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</row>
    <row r="1215" spans="1:16" ht="15.6" x14ac:dyDescent="0.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</row>
    <row r="1216" spans="1:16" ht="15.6" x14ac:dyDescent="0.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</row>
    <row r="1217" spans="1:16" ht="15.6" x14ac:dyDescent="0.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</row>
    <row r="1218" spans="1:16" ht="15.6" x14ac:dyDescent="0.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</row>
    <row r="1219" spans="1:16" ht="15.6" x14ac:dyDescent="0.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</row>
    <row r="1220" spans="1:16" ht="15.6" x14ac:dyDescent="0.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</row>
    <row r="1221" spans="1:16" ht="15.6" x14ac:dyDescent="0.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</row>
    <row r="1222" spans="1:16" ht="15.6" x14ac:dyDescent="0.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</row>
    <row r="1223" spans="1:16" ht="15.6" x14ac:dyDescent="0.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</row>
    <row r="1224" spans="1:16" ht="15.6" x14ac:dyDescent="0.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</row>
    <row r="1225" spans="1:16" ht="15.6" x14ac:dyDescent="0.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</row>
    <row r="1226" spans="1:16" ht="15.6" x14ac:dyDescent="0.3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</row>
    <row r="1227" spans="1:16" ht="15.6" x14ac:dyDescent="0.3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</row>
    <row r="1228" spans="1:16" ht="15.6" x14ac:dyDescent="0.3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</row>
    <row r="1229" spans="1:16" ht="15.6" x14ac:dyDescent="0.3">
      <c r="O1229" s="1"/>
      <c r="P1229" s="1"/>
    </row>
    <row r="1230" spans="1:16" ht="15.6" x14ac:dyDescent="0.3">
      <c r="O1230" s="1"/>
      <c r="P1230" s="1"/>
    </row>
    <row r="1231" spans="1:16" ht="15.6" x14ac:dyDescent="0.3">
      <c r="O1231" s="1"/>
      <c r="P1231" s="1"/>
    </row>
    <row r="1232" spans="1:16" ht="15.6" x14ac:dyDescent="0.3">
      <c r="O1232" s="1"/>
      <c r="P1232" s="1"/>
    </row>
    <row r="1233" spans="15:16" ht="15.6" x14ac:dyDescent="0.3">
      <c r="O1233" s="1"/>
      <c r="P1233" s="1"/>
    </row>
    <row r="1234" spans="15:16" ht="15.6" x14ac:dyDescent="0.3">
      <c r="O1234" s="1"/>
      <c r="P1234" s="1"/>
    </row>
    <row r="1235" spans="15:16" ht="15.6" x14ac:dyDescent="0.3">
      <c r="O1235" s="1"/>
      <c r="P1235" s="1"/>
    </row>
    <row r="1236" spans="15:16" ht="15.6" x14ac:dyDescent="0.3">
      <c r="O1236" s="1"/>
      <c r="P1236" s="1"/>
    </row>
    <row r="1237" spans="15:16" ht="15.6" x14ac:dyDescent="0.3">
      <c r="O1237" s="1"/>
      <c r="P1237" s="1"/>
    </row>
    <row r="1238" spans="15:16" ht="15.6" x14ac:dyDescent="0.3">
      <c r="O1238" s="1"/>
      <c r="P1238" s="1"/>
    </row>
    <row r="1239" spans="15:16" ht="15.6" x14ac:dyDescent="0.3">
      <c r="O1239" s="1"/>
      <c r="P1239" s="1"/>
    </row>
    <row r="1240" spans="15:16" ht="15.6" x14ac:dyDescent="0.3">
      <c r="O1240" s="1"/>
      <c r="P1240" s="1"/>
    </row>
    <row r="1241" spans="15:16" ht="15.6" x14ac:dyDescent="0.3">
      <c r="O1241" s="1"/>
      <c r="P1241" s="1"/>
    </row>
    <row r="1242" spans="15:16" ht="15.6" x14ac:dyDescent="0.3">
      <c r="O1242" s="1"/>
      <c r="P1242" s="1"/>
    </row>
    <row r="1243" spans="15:16" ht="15.6" x14ac:dyDescent="0.3">
      <c r="O1243" s="1"/>
      <c r="P1243" s="1"/>
    </row>
    <row r="1244" spans="15:16" ht="15.6" x14ac:dyDescent="0.3">
      <c r="O1244" s="1"/>
      <c r="P1244" s="1"/>
    </row>
    <row r="1245" spans="15:16" ht="15.6" x14ac:dyDescent="0.3">
      <c r="O1245" s="1"/>
      <c r="P1245" s="1"/>
    </row>
    <row r="1246" spans="15:16" ht="15.6" x14ac:dyDescent="0.3">
      <c r="O1246" s="1"/>
      <c r="P1246" s="1"/>
    </row>
    <row r="1247" spans="15:16" ht="15.6" x14ac:dyDescent="0.3">
      <c r="O1247" s="1"/>
      <c r="P1247" s="1"/>
    </row>
    <row r="1248" spans="15:16" ht="15.6" x14ac:dyDescent="0.3">
      <c r="O1248" s="1"/>
      <c r="P1248" s="1"/>
    </row>
    <row r="1249" spans="15:16" ht="15.6" x14ac:dyDescent="0.3">
      <c r="O1249" s="1"/>
      <c r="P1249" s="1"/>
    </row>
    <row r="1250" spans="15:16" ht="15.6" x14ac:dyDescent="0.3">
      <c r="O1250" s="1"/>
      <c r="P1250" s="1"/>
    </row>
    <row r="1251" spans="15:16" ht="15.6" x14ac:dyDescent="0.3">
      <c r="O1251" s="1"/>
      <c r="P1251" s="1"/>
    </row>
    <row r="1252" spans="15:16" ht="15.6" x14ac:dyDescent="0.3">
      <c r="O1252" s="1"/>
      <c r="P1252" s="1"/>
    </row>
    <row r="1253" spans="15:16" ht="15.6" x14ac:dyDescent="0.3">
      <c r="O1253" s="1"/>
      <c r="P1253" s="1"/>
    </row>
    <row r="1254" spans="15:16" ht="15.6" x14ac:dyDescent="0.3">
      <c r="O1254" s="1"/>
      <c r="P1254" s="1"/>
    </row>
    <row r="1255" spans="15:16" ht="15.6" x14ac:dyDescent="0.3">
      <c r="O1255" s="1"/>
      <c r="P1255" s="1"/>
    </row>
    <row r="1256" spans="15:16" ht="15.6" x14ac:dyDescent="0.3">
      <c r="O1256" s="1"/>
      <c r="P1256" s="1"/>
    </row>
    <row r="1257" spans="15:16" ht="15.6" x14ac:dyDescent="0.3">
      <c r="O1257" s="1"/>
      <c r="P1257" s="1"/>
    </row>
    <row r="1258" spans="15:16" ht="15.6" x14ac:dyDescent="0.3">
      <c r="O1258" s="1"/>
      <c r="P1258" s="1"/>
    </row>
    <row r="1259" spans="15:16" ht="15.6" x14ac:dyDescent="0.3">
      <c r="O1259" s="1"/>
      <c r="P1259" s="1"/>
    </row>
    <row r="1260" spans="15:16" ht="15.6" x14ac:dyDescent="0.3">
      <c r="O1260" s="1"/>
      <c r="P1260" s="1"/>
    </row>
    <row r="1261" spans="15:16" ht="15.6" x14ac:dyDescent="0.3">
      <c r="O1261" s="1"/>
      <c r="P1261" s="1"/>
    </row>
    <row r="1262" spans="15:16" ht="15.6" x14ac:dyDescent="0.3">
      <c r="O1262" s="1"/>
      <c r="P1262" s="1"/>
    </row>
    <row r="1263" spans="15:16" ht="15.6" x14ac:dyDescent="0.3">
      <c r="O1263" s="1"/>
      <c r="P1263" s="1"/>
    </row>
    <row r="1264" spans="15:16" ht="15.6" x14ac:dyDescent="0.3">
      <c r="O1264" s="1"/>
      <c r="P1264" s="1"/>
    </row>
    <row r="1265" spans="15:16" ht="15.6" x14ac:dyDescent="0.3">
      <c r="O1265" s="1"/>
      <c r="P1265" s="1"/>
    </row>
    <row r="1266" spans="15:16" ht="15.6" x14ac:dyDescent="0.3">
      <c r="O1266" s="1"/>
      <c r="P1266" s="1"/>
    </row>
    <row r="1267" spans="15:16" ht="15.6" x14ac:dyDescent="0.3">
      <c r="O1267" s="1"/>
      <c r="P1267" s="1"/>
    </row>
    <row r="1268" spans="15:16" ht="15.6" x14ac:dyDescent="0.3">
      <c r="O1268" s="1"/>
      <c r="P1268" s="1"/>
    </row>
    <row r="1269" spans="15:16" ht="15.6" x14ac:dyDescent="0.3">
      <c r="O1269" s="1"/>
      <c r="P1269" s="1"/>
    </row>
    <row r="1270" spans="15:16" ht="15.6" x14ac:dyDescent="0.3">
      <c r="O1270" s="1"/>
      <c r="P1270" s="1"/>
    </row>
    <row r="1271" spans="15:16" ht="15.6" x14ac:dyDescent="0.3">
      <c r="O1271" s="1"/>
      <c r="P1271" s="1"/>
    </row>
    <row r="1272" spans="15:16" ht="15.6" x14ac:dyDescent="0.3">
      <c r="O1272" s="1"/>
      <c r="P1272" s="1"/>
    </row>
    <row r="1273" spans="15:16" ht="15.6" x14ac:dyDescent="0.3">
      <c r="O1273" s="1"/>
      <c r="P1273" s="1"/>
    </row>
    <row r="1274" spans="15:16" ht="15.6" x14ac:dyDescent="0.3">
      <c r="O1274" s="1"/>
      <c r="P1274" s="1"/>
    </row>
    <row r="1275" spans="15:16" ht="15.6" x14ac:dyDescent="0.3">
      <c r="O1275" s="1"/>
      <c r="P1275" s="1"/>
    </row>
    <row r="1276" spans="15:16" ht="15.6" x14ac:dyDescent="0.3">
      <c r="O1276" s="1"/>
      <c r="P1276" s="1"/>
    </row>
    <row r="1277" spans="15:16" ht="15.6" x14ac:dyDescent="0.3">
      <c r="O1277" s="1"/>
      <c r="P1277" s="1"/>
    </row>
    <row r="1278" spans="15:16" ht="15.6" x14ac:dyDescent="0.3">
      <c r="O1278" s="1"/>
      <c r="P1278" s="1"/>
    </row>
    <row r="1279" spans="15:16" ht="15.6" x14ac:dyDescent="0.3">
      <c r="O1279" s="1"/>
      <c r="P1279" s="1"/>
    </row>
    <row r="1280" spans="15:16" ht="15.6" x14ac:dyDescent="0.3">
      <c r="O1280" s="1"/>
      <c r="P1280" s="1"/>
    </row>
    <row r="1281" spans="15:16" ht="15.6" x14ac:dyDescent="0.3">
      <c r="O1281" s="1"/>
      <c r="P1281" s="1"/>
    </row>
    <row r="1282" spans="15:16" ht="15.6" x14ac:dyDescent="0.3">
      <c r="O1282" s="1"/>
      <c r="P1282" s="1"/>
    </row>
    <row r="1283" spans="15:16" ht="15.6" x14ac:dyDescent="0.3">
      <c r="O1283" s="1"/>
      <c r="P1283" s="1"/>
    </row>
    <row r="1284" spans="15:16" ht="15.6" x14ac:dyDescent="0.3">
      <c r="O1284" s="1"/>
      <c r="P1284" s="1"/>
    </row>
    <row r="1285" spans="15:16" ht="15.6" x14ac:dyDescent="0.3">
      <c r="O1285" s="1"/>
      <c r="P1285" s="1"/>
    </row>
    <row r="1286" spans="15:16" ht="15.6" x14ac:dyDescent="0.3">
      <c r="O1286" s="1"/>
      <c r="P1286" s="1"/>
    </row>
    <row r="1287" spans="15:16" ht="15.6" x14ac:dyDescent="0.3">
      <c r="O1287" s="1"/>
      <c r="P1287" s="1"/>
    </row>
    <row r="1288" spans="15:16" ht="15.6" x14ac:dyDescent="0.3">
      <c r="O1288" s="1"/>
      <c r="P1288" s="1"/>
    </row>
    <row r="1289" spans="15:16" ht="15.6" x14ac:dyDescent="0.3">
      <c r="O1289" s="1"/>
      <c r="P1289" s="1"/>
    </row>
    <row r="1290" spans="15:16" ht="15.6" x14ac:dyDescent="0.3">
      <c r="O1290" s="1"/>
      <c r="P1290" s="1"/>
    </row>
    <row r="1291" spans="15:16" ht="15.6" x14ac:dyDescent="0.3">
      <c r="O1291" s="1"/>
      <c r="P1291" s="1"/>
    </row>
    <row r="1292" spans="15:16" ht="15.6" x14ac:dyDescent="0.3">
      <c r="O1292" s="1"/>
      <c r="P1292" s="1"/>
    </row>
    <row r="1293" spans="15:16" ht="15.6" x14ac:dyDescent="0.3">
      <c r="O1293" s="1"/>
      <c r="P1293" s="1"/>
    </row>
    <row r="1294" spans="15:16" ht="15.6" x14ac:dyDescent="0.3">
      <c r="O1294" s="1"/>
      <c r="P1294" s="1"/>
    </row>
    <row r="1295" spans="15:16" ht="15.6" x14ac:dyDescent="0.3">
      <c r="O1295" s="1"/>
      <c r="P1295" s="1"/>
    </row>
    <row r="1296" spans="15:16" ht="15.6" x14ac:dyDescent="0.3">
      <c r="O1296" s="1"/>
      <c r="P1296" s="1"/>
    </row>
    <row r="1297" spans="15:16" ht="15.6" x14ac:dyDescent="0.3">
      <c r="O1297" s="1"/>
      <c r="P1297" s="1"/>
    </row>
    <row r="1298" spans="15:16" ht="15.6" x14ac:dyDescent="0.3">
      <c r="O1298" s="1"/>
      <c r="P1298" s="1"/>
    </row>
    <row r="1299" spans="15:16" ht="15.6" x14ac:dyDescent="0.3">
      <c r="O1299" s="1"/>
      <c r="P1299" s="1"/>
    </row>
    <row r="1300" spans="15:16" ht="15.6" x14ac:dyDescent="0.3">
      <c r="O1300" s="1"/>
      <c r="P1300" s="1"/>
    </row>
    <row r="1301" spans="15:16" ht="15.6" x14ac:dyDescent="0.3">
      <c r="O1301" s="1"/>
      <c r="P1301" s="1"/>
    </row>
    <row r="1302" spans="15:16" ht="15.6" x14ac:dyDescent="0.3">
      <c r="O1302" s="1"/>
      <c r="P1302" s="1"/>
    </row>
    <row r="1303" spans="15:16" ht="15.6" x14ac:dyDescent="0.3">
      <c r="O1303" s="1"/>
      <c r="P1303" s="1"/>
    </row>
    <row r="1304" spans="15:16" ht="15.6" x14ac:dyDescent="0.3">
      <c r="O1304" s="1"/>
      <c r="P1304" s="1"/>
    </row>
    <row r="1305" spans="15:16" ht="15.6" x14ac:dyDescent="0.3">
      <c r="O1305" s="1"/>
      <c r="P1305" s="1"/>
    </row>
    <row r="1306" spans="15:16" ht="15.6" x14ac:dyDescent="0.3">
      <c r="O1306" s="1"/>
      <c r="P1306" s="1"/>
    </row>
    <row r="1307" spans="15:16" ht="15.6" x14ac:dyDescent="0.3">
      <c r="O1307" s="1"/>
      <c r="P1307" s="1"/>
    </row>
    <row r="1308" spans="15:16" ht="15.6" x14ac:dyDescent="0.3">
      <c r="O1308" s="1"/>
      <c r="P1308" s="1"/>
    </row>
    <row r="1309" spans="15:16" ht="15.6" x14ac:dyDescent="0.3">
      <c r="O1309" s="1"/>
      <c r="P1309" s="1"/>
    </row>
    <row r="1310" spans="15:16" ht="15.6" x14ac:dyDescent="0.3">
      <c r="O1310" s="1"/>
      <c r="P1310" s="1"/>
    </row>
    <row r="1311" spans="15:16" ht="15.6" x14ac:dyDescent="0.3">
      <c r="O1311" s="1"/>
      <c r="P1311" s="1"/>
    </row>
    <row r="1312" spans="15:16" ht="15.6" x14ac:dyDescent="0.3">
      <c r="O1312" s="1"/>
      <c r="P1312" s="1"/>
    </row>
    <row r="1313" spans="15:16" ht="15.6" x14ac:dyDescent="0.3">
      <c r="O1313" s="1"/>
      <c r="P1313" s="1"/>
    </row>
    <row r="1314" spans="15:16" ht="15.6" x14ac:dyDescent="0.3">
      <c r="O1314" s="1"/>
      <c r="P1314" s="1"/>
    </row>
    <row r="1315" spans="15:16" ht="15.6" x14ac:dyDescent="0.3">
      <c r="O1315" s="1"/>
      <c r="P1315" s="1"/>
    </row>
    <row r="1316" spans="15:16" ht="15.6" x14ac:dyDescent="0.3">
      <c r="O1316" s="1"/>
      <c r="P1316" s="1"/>
    </row>
    <row r="1317" spans="15:16" ht="15.6" x14ac:dyDescent="0.3">
      <c r="O1317" s="1"/>
      <c r="P1317" s="1"/>
    </row>
    <row r="1318" spans="15:16" ht="15.6" x14ac:dyDescent="0.3">
      <c r="O1318" s="1"/>
      <c r="P1318" s="1"/>
    </row>
    <row r="1319" spans="15:16" ht="15.6" x14ac:dyDescent="0.3">
      <c r="O1319" s="1"/>
      <c r="P1319" s="1"/>
    </row>
    <row r="1320" spans="15:16" ht="15.6" x14ac:dyDescent="0.3">
      <c r="O1320" s="1"/>
      <c r="P1320" s="1"/>
    </row>
    <row r="1321" spans="15:16" ht="15.6" x14ac:dyDescent="0.3">
      <c r="O1321" s="1"/>
      <c r="P1321" s="1"/>
    </row>
    <row r="1322" spans="15:16" ht="15.6" x14ac:dyDescent="0.3">
      <c r="O1322" s="1"/>
      <c r="P1322" s="1"/>
    </row>
    <row r="1323" spans="15:16" ht="15.6" x14ac:dyDescent="0.3">
      <c r="O1323" s="1"/>
      <c r="P1323" s="1"/>
    </row>
    <row r="1324" spans="15:16" ht="15.6" x14ac:dyDescent="0.3">
      <c r="O1324" s="1"/>
      <c r="P1324" s="1"/>
    </row>
    <row r="1325" spans="15:16" ht="15.6" x14ac:dyDescent="0.3">
      <c r="O1325" s="1"/>
      <c r="P1325" s="1"/>
    </row>
    <row r="1326" spans="15:16" ht="15.6" x14ac:dyDescent="0.3">
      <c r="O1326" s="1"/>
      <c r="P1326" s="1"/>
    </row>
    <row r="1327" spans="15:16" ht="15.6" x14ac:dyDescent="0.3">
      <c r="O1327" s="1"/>
      <c r="P1327" s="1"/>
    </row>
    <row r="1328" spans="15:16" ht="15.6" x14ac:dyDescent="0.3">
      <c r="O1328" s="1"/>
      <c r="P1328" s="1"/>
    </row>
    <row r="1329" spans="15:16" ht="15.6" x14ac:dyDescent="0.3">
      <c r="O1329" s="1"/>
      <c r="P1329" s="1"/>
    </row>
    <row r="1330" spans="15:16" ht="15.6" x14ac:dyDescent="0.3">
      <c r="O1330" s="1"/>
      <c r="P1330" s="1"/>
    </row>
    <row r="1331" spans="15:16" ht="15.6" x14ac:dyDescent="0.3">
      <c r="O1331" s="1"/>
      <c r="P1331" s="1"/>
    </row>
    <row r="1332" spans="15:16" ht="15.6" x14ac:dyDescent="0.3">
      <c r="O1332" s="1"/>
      <c r="P1332" s="1"/>
    </row>
    <row r="1333" spans="15:16" ht="15.6" x14ac:dyDescent="0.3">
      <c r="O1333" s="1"/>
      <c r="P1333" s="1"/>
    </row>
    <row r="1334" spans="15:16" ht="15.6" x14ac:dyDescent="0.3">
      <c r="O1334" s="1"/>
      <c r="P1334" s="1"/>
    </row>
    <row r="1335" spans="15:16" ht="15.6" x14ac:dyDescent="0.3">
      <c r="O1335" s="1"/>
      <c r="P1335" s="1"/>
    </row>
    <row r="1336" spans="15:16" ht="15.6" x14ac:dyDescent="0.3">
      <c r="O1336" s="1"/>
      <c r="P1336" s="1"/>
    </row>
    <row r="1337" spans="15:16" ht="15.6" x14ac:dyDescent="0.3">
      <c r="O1337" s="1"/>
      <c r="P1337" s="1"/>
    </row>
    <row r="1338" spans="15:16" ht="15.6" x14ac:dyDescent="0.3">
      <c r="O1338" s="1"/>
      <c r="P1338" s="1"/>
    </row>
    <row r="1339" spans="15:16" ht="15.6" x14ac:dyDescent="0.3">
      <c r="O1339" s="1"/>
      <c r="P1339" s="1"/>
    </row>
    <row r="1340" spans="15:16" ht="15.6" x14ac:dyDescent="0.3">
      <c r="O1340" s="1"/>
      <c r="P1340" s="1"/>
    </row>
    <row r="1341" spans="15:16" ht="15.6" x14ac:dyDescent="0.3">
      <c r="O1341" s="1"/>
      <c r="P1341" s="1"/>
    </row>
    <row r="1342" spans="15:16" ht="15.6" x14ac:dyDescent="0.3">
      <c r="O1342" s="1"/>
      <c r="P1342" s="1"/>
    </row>
    <row r="1343" spans="15:16" ht="15.6" x14ac:dyDescent="0.3">
      <c r="O1343" s="1"/>
      <c r="P1343" s="1"/>
    </row>
    <row r="1344" spans="15:16" ht="15.6" x14ac:dyDescent="0.3">
      <c r="O1344" s="1"/>
      <c r="P1344" s="1"/>
    </row>
    <row r="1345" spans="15:16" ht="15.6" x14ac:dyDescent="0.3">
      <c r="O1345" s="1"/>
      <c r="P1345" s="1"/>
    </row>
    <row r="1346" spans="15:16" ht="15.6" x14ac:dyDescent="0.3">
      <c r="O1346" s="1"/>
      <c r="P1346" s="1"/>
    </row>
    <row r="1347" spans="15:16" ht="15.6" x14ac:dyDescent="0.3">
      <c r="O1347" s="1"/>
      <c r="P1347" s="1"/>
    </row>
    <row r="1348" spans="15:16" ht="15.6" x14ac:dyDescent="0.3">
      <c r="O1348" s="1"/>
      <c r="P1348" s="1"/>
    </row>
    <row r="1349" spans="15:16" ht="15.6" x14ac:dyDescent="0.3">
      <c r="O1349" s="1"/>
      <c r="P1349" s="1"/>
    </row>
    <row r="1350" spans="15:16" ht="15.6" x14ac:dyDescent="0.3">
      <c r="O1350" s="1"/>
      <c r="P1350" s="1"/>
    </row>
    <row r="1351" spans="15:16" ht="15.6" x14ac:dyDescent="0.3">
      <c r="O1351" s="1"/>
      <c r="P1351" s="1"/>
    </row>
    <row r="1352" spans="15:16" ht="15.6" x14ac:dyDescent="0.3">
      <c r="O1352" s="1"/>
      <c r="P1352" s="1"/>
    </row>
    <row r="1353" spans="15:16" ht="15.6" x14ac:dyDescent="0.3">
      <c r="O1353" s="1"/>
      <c r="P1353" s="1"/>
    </row>
    <row r="1354" spans="15:16" ht="15.6" x14ac:dyDescent="0.3">
      <c r="O1354" s="1"/>
      <c r="P1354" s="1"/>
    </row>
    <row r="1355" spans="15:16" ht="15.6" x14ac:dyDescent="0.3">
      <c r="O1355" s="1"/>
      <c r="P1355" s="1"/>
    </row>
    <row r="1356" spans="15:16" ht="15.6" x14ac:dyDescent="0.3">
      <c r="O1356" s="1"/>
      <c r="P1356" s="1"/>
    </row>
    <row r="1357" spans="15:16" ht="15.6" x14ac:dyDescent="0.3">
      <c r="O1357" s="1"/>
      <c r="P1357" s="1"/>
    </row>
    <row r="1358" spans="15:16" ht="15.6" x14ac:dyDescent="0.3">
      <c r="O1358" s="1"/>
      <c r="P1358" s="1"/>
    </row>
    <row r="1359" spans="15:16" ht="15.6" x14ac:dyDescent="0.3">
      <c r="O1359" s="1"/>
      <c r="P1359" s="1"/>
    </row>
    <row r="1360" spans="15:16" ht="15.6" x14ac:dyDescent="0.3">
      <c r="O1360" s="1"/>
      <c r="P1360" s="1"/>
    </row>
    <row r="1361" spans="15:16" ht="15.6" x14ac:dyDescent="0.3">
      <c r="O1361" s="1"/>
      <c r="P1361" s="1"/>
    </row>
    <row r="1362" spans="15:16" ht="15.6" x14ac:dyDescent="0.3">
      <c r="O1362" s="1"/>
      <c r="P1362" s="1"/>
    </row>
    <row r="1363" spans="15:16" ht="15.6" x14ac:dyDescent="0.3">
      <c r="O1363" s="1"/>
      <c r="P1363" s="1"/>
    </row>
    <row r="1364" spans="15:16" ht="15.6" x14ac:dyDescent="0.3">
      <c r="O1364" s="1"/>
      <c r="P1364" s="1"/>
    </row>
    <row r="1365" spans="15:16" ht="15.6" x14ac:dyDescent="0.3">
      <c r="O1365" s="1"/>
      <c r="P1365" s="1"/>
    </row>
    <row r="1366" spans="15:16" ht="15.6" x14ac:dyDescent="0.3">
      <c r="O1366" s="1"/>
      <c r="P1366" s="1"/>
    </row>
    <row r="1367" spans="15:16" ht="15.6" x14ac:dyDescent="0.3">
      <c r="O1367" s="1"/>
      <c r="P1367" s="1"/>
    </row>
    <row r="1368" spans="15:16" ht="15.6" x14ac:dyDescent="0.3">
      <c r="O1368" s="1"/>
      <c r="P1368" s="1"/>
    </row>
    <row r="1369" spans="15:16" ht="15.6" x14ac:dyDescent="0.3">
      <c r="O1369" s="1"/>
      <c r="P1369" s="1"/>
    </row>
    <row r="1370" spans="15:16" ht="15.6" x14ac:dyDescent="0.3">
      <c r="O1370" s="1"/>
      <c r="P1370" s="1"/>
    </row>
    <row r="1371" spans="15:16" ht="15.6" x14ac:dyDescent="0.3">
      <c r="O1371" s="1"/>
      <c r="P1371" s="1"/>
    </row>
    <row r="1372" spans="15:16" ht="15.6" x14ac:dyDescent="0.3">
      <c r="O1372" s="1"/>
      <c r="P1372" s="1"/>
    </row>
    <row r="1373" spans="15:16" ht="15.6" x14ac:dyDescent="0.3">
      <c r="O1373" s="1"/>
      <c r="P1373" s="1"/>
    </row>
    <row r="1374" spans="15:16" ht="15.6" x14ac:dyDescent="0.3">
      <c r="O1374" s="1"/>
      <c r="P1374" s="1"/>
    </row>
    <row r="1375" spans="15:16" ht="15.6" x14ac:dyDescent="0.3">
      <c r="O1375" s="1"/>
      <c r="P1375" s="1"/>
    </row>
    <row r="1376" spans="15:16" ht="15.6" x14ac:dyDescent="0.3">
      <c r="O1376" s="1"/>
      <c r="P1376" s="1"/>
    </row>
    <row r="1377" spans="15:16" ht="15.6" x14ac:dyDescent="0.3">
      <c r="O1377" s="1"/>
      <c r="P1377" s="1"/>
    </row>
    <row r="1378" spans="15:16" ht="15.6" x14ac:dyDescent="0.3">
      <c r="O1378" s="1"/>
      <c r="P1378" s="1"/>
    </row>
    <row r="1379" spans="15:16" ht="15.6" x14ac:dyDescent="0.3">
      <c r="O1379" s="1"/>
      <c r="P1379" s="1"/>
    </row>
    <row r="1380" spans="15:16" ht="15.6" x14ac:dyDescent="0.3">
      <c r="O1380" s="1"/>
      <c r="P1380" s="1"/>
    </row>
    <row r="1381" spans="15:16" ht="15.6" x14ac:dyDescent="0.3">
      <c r="O1381" s="1"/>
      <c r="P1381" s="1"/>
    </row>
    <row r="1382" spans="15:16" ht="15.6" x14ac:dyDescent="0.3">
      <c r="O1382" s="1"/>
      <c r="P1382" s="1"/>
    </row>
    <row r="1383" spans="15:16" ht="15.6" x14ac:dyDescent="0.3">
      <c r="O1383" s="1"/>
      <c r="P1383" s="1"/>
    </row>
    <row r="1384" spans="15:16" ht="15.6" x14ac:dyDescent="0.3">
      <c r="O1384" s="1"/>
      <c r="P1384" s="1"/>
    </row>
    <row r="1385" spans="15:16" ht="15.6" x14ac:dyDescent="0.3">
      <c r="O1385" s="1"/>
      <c r="P1385" s="1"/>
    </row>
    <row r="1386" spans="15:16" ht="15.6" x14ac:dyDescent="0.3">
      <c r="O1386" s="1"/>
      <c r="P1386" s="1"/>
    </row>
    <row r="1387" spans="15:16" ht="15.6" x14ac:dyDescent="0.3">
      <c r="O1387" s="1"/>
      <c r="P1387" s="1"/>
    </row>
    <row r="1388" spans="15:16" ht="15.6" x14ac:dyDescent="0.3">
      <c r="O1388" s="1"/>
      <c r="P1388" s="1"/>
    </row>
    <row r="1877" spans="1:16" ht="15.6" x14ac:dyDescent="0.3">
      <c r="A1877" s="2"/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2"/>
      <c r="O1877" s="1"/>
      <c r="P1877" s="1"/>
    </row>
    <row r="1878" spans="1:16" ht="15.6" x14ac:dyDescent="0.3">
      <c r="A1878" s="2"/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2"/>
      <c r="O1878" s="1"/>
      <c r="P1878" s="1"/>
    </row>
    <row r="1879" spans="1:16" ht="15.6" x14ac:dyDescent="0.3">
      <c r="A1879" s="2"/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2"/>
      <c r="O1879" s="1"/>
      <c r="P1879" s="1"/>
    </row>
    <row r="1880" spans="1:16" ht="15.6" x14ac:dyDescent="0.3">
      <c r="A1880" s="2"/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2"/>
      <c r="O1880" s="1"/>
      <c r="P1880" s="1"/>
    </row>
    <row r="1881" spans="1:16" ht="15.6" x14ac:dyDescent="0.3">
      <c r="A1881" s="2"/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2"/>
      <c r="O1881" s="1"/>
      <c r="P1881" s="1"/>
    </row>
    <row r="1882" spans="1:16" ht="15.6" x14ac:dyDescent="0.3">
      <c r="A1882" s="2"/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2"/>
      <c r="O1882" s="1"/>
      <c r="P1882" s="1"/>
    </row>
    <row r="1883" spans="1:16" ht="15.6" x14ac:dyDescent="0.3">
      <c r="A1883" s="2"/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2"/>
      <c r="M1883" s="2"/>
      <c r="N1883" s="2"/>
      <c r="O1883" s="1"/>
      <c r="P1883" s="1"/>
    </row>
    <row r="1884" spans="1:16" ht="15.6" x14ac:dyDescent="0.3">
      <c r="A1884" s="2"/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2"/>
      <c r="M1884" s="2"/>
      <c r="N1884" s="2"/>
      <c r="O1884" s="1"/>
      <c r="P1884" s="1"/>
    </row>
    <row r="1885" spans="1:16" ht="15.6" x14ac:dyDescent="0.3">
      <c r="A1885" s="2"/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2"/>
      <c r="M1885" s="2"/>
      <c r="N1885" s="2"/>
      <c r="O1885" s="1"/>
      <c r="P1885" s="1"/>
    </row>
    <row r="1886" spans="1:16" ht="15.6" x14ac:dyDescent="0.3">
      <c r="A1886" s="2"/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2"/>
      <c r="O1886" s="1"/>
      <c r="P1886" s="1"/>
    </row>
    <row r="1887" spans="1:16" ht="15.6" x14ac:dyDescent="0.3">
      <c r="A1887" s="2"/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2"/>
      <c r="M1887" s="2"/>
      <c r="N1887" s="2"/>
      <c r="O1887" s="1"/>
      <c r="P1887" s="1"/>
    </row>
    <row r="1888" spans="1:16" ht="15.6" x14ac:dyDescent="0.3">
      <c r="A1888" s="2"/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2"/>
      <c r="O1888" s="1"/>
      <c r="P1888" s="1"/>
    </row>
    <row r="1889" spans="1:16" ht="15.6" x14ac:dyDescent="0.3">
      <c r="A1889" s="2"/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2"/>
      <c r="O1889" s="1"/>
      <c r="P1889" s="1"/>
    </row>
    <row r="1890" spans="1:16" ht="15.6" x14ac:dyDescent="0.3">
      <c r="A1890" s="2"/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2"/>
      <c r="O1890" s="1"/>
      <c r="P1890" s="1"/>
    </row>
    <row r="1891" spans="1:16" ht="15.6" x14ac:dyDescent="0.3">
      <c r="A1891" s="2"/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2"/>
      <c r="O1891" s="1"/>
      <c r="P1891" s="1"/>
    </row>
    <row r="1892" spans="1:16" ht="15.6" x14ac:dyDescent="0.3">
      <c r="A1892" s="2"/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2"/>
      <c r="O1892" s="1"/>
      <c r="P1892" s="1"/>
    </row>
    <row r="1893" spans="1:16" ht="15.6" x14ac:dyDescent="0.3">
      <c r="A1893" s="2"/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2"/>
      <c r="O1893" s="1"/>
      <c r="P1893" s="1"/>
    </row>
    <row r="1894" spans="1:16" ht="15.6" x14ac:dyDescent="0.3">
      <c r="A1894" s="2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2"/>
      <c r="O1894" s="1"/>
      <c r="P1894" s="1"/>
    </row>
    <row r="1895" spans="1:16" ht="15.6" x14ac:dyDescent="0.3">
      <c r="A1895" s="2"/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2"/>
      <c r="O1895" s="1"/>
      <c r="P1895" s="1"/>
    </row>
    <row r="1896" spans="1:16" ht="15.6" x14ac:dyDescent="0.3">
      <c r="A1896" s="2"/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1"/>
      <c r="P1896" s="1"/>
    </row>
    <row r="1897" spans="1:16" ht="15.6" x14ac:dyDescent="0.3">
      <c r="A1897" s="2"/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2"/>
      <c r="O1897" s="1"/>
      <c r="P1897" s="1"/>
    </row>
    <row r="1898" spans="1:16" ht="15.6" x14ac:dyDescent="0.3">
      <c r="A1898" s="2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2"/>
      <c r="O1898" s="1"/>
      <c r="P1898" s="1"/>
    </row>
    <row r="1899" spans="1:16" ht="15.6" x14ac:dyDescent="0.3">
      <c r="A1899" s="2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2"/>
      <c r="O1899" s="1"/>
      <c r="P1899" s="1"/>
    </row>
    <row r="1900" spans="1:16" ht="15.6" x14ac:dyDescent="0.3">
      <c r="A1900" s="2"/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2"/>
      <c r="O1900" s="1"/>
      <c r="P1900" s="1"/>
    </row>
    <row r="1901" spans="1:16" ht="15.6" x14ac:dyDescent="0.3">
      <c r="A1901" s="2"/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2"/>
      <c r="O1901" s="1"/>
      <c r="P1901" s="1"/>
    </row>
    <row r="1902" spans="1:16" ht="15.6" x14ac:dyDescent="0.3">
      <c r="A1902" s="2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2"/>
      <c r="O1902" s="1"/>
      <c r="P1902" s="1"/>
    </row>
    <row r="1903" spans="1:16" ht="15.6" x14ac:dyDescent="0.3">
      <c r="A1903" s="2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2"/>
      <c r="O1903" s="1"/>
      <c r="P1903" s="1"/>
    </row>
    <row r="1904" spans="1:16" ht="15.6" x14ac:dyDescent="0.3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2"/>
      <c r="O1904" s="1"/>
      <c r="P1904" s="1"/>
    </row>
    <row r="1905" spans="1:16" ht="15.6" x14ac:dyDescent="0.3">
      <c r="A1905" s="2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2"/>
      <c r="O1905" s="1"/>
      <c r="P1905" s="1"/>
    </row>
    <row r="1906" spans="1:16" ht="15.6" x14ac:dyDescent="0.3">
      <c r="A1906" s="2"/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2"/>
      <c r="M1906" s="2"/>
      <c r="N1906" s="2"/>
      <c r="O1906" s="1"/>
      <c r="P1906" s="1"/>
    </row>
    <row r="1907" spans="1:16" ht="15.6" x14ac:dyDescent="0.3">
      <c r="A1907" s="2"/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2"/>
      <c r="M1907" s="2"/>
      <c r="N1907" s="2"/>
      <c r="O1907" s="1"/>
      <c r="P1907" s="1"/>
    </row>
    <row r="1908" spans="1:16" ht="15.6" x14ac:dyDescent="0.3">
      <c r="A1908" s="2"/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2"/>
      <c r="O1908" s="1"/>
      <c r="P1908" s="1"/>
    </row>
    <row r="1909" spans="1:16" ht="15.6" x14ac:dyDescent="0.3">
      <c r="A1909" s="2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2"/>
      <c r="O1909" s="1"/>
      <c r="P1909" s="1"/>
    </row>
    <row r="1910" spans="1:16" ht="15.6" x14ac:dyDescent="0.3">
      <c r="A1910" s="2"/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2"/>
      <c r="O1910" s="1"/>
      <c r="P1910" s="1"/>
    </row>
    <row r="1911" spans="1:16" ht="15.6" x14ac:dyDescent="0.3">
      <c r="A1911" s="2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2"/>
      <c r="O1911" s="1"/>
      <c r="P1911" s="1"/>
    </row>
    <row r="1912" spans="1:16" ht="15.6" x14ac:dyDescent="0.3">
      <c r="A1912" s="2"/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2"/>
      <c r="O1912" s="1"/>
      <c r="P1912" s="1"/>
    </row>
    <row r="1913" spans="1:16" ht="15.6" x14ac:dyDescent="0.3">
      <c r="A1913" s="2"/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2"/>
      <c r="M1913" s="2"/>
      <c r="N1913" s="2"/>
      <c r="O1913" s="1"/>
      <c r="P1913" s="1"/>
    </row>
    <row r="1914" spans="1:16" ht="15.6" x14ac:dyDescent="0.3">
      <c r="A1914" s="2"/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2"/>
      <c r="M1914" s="2"/>
      <c r="N1914" s="2"/>
      <c r="O1914" s="1"/>
      <c r="P1914" s="1"/>
    </row>
    <row r="1915" spans="1:16" ht="15.6" x14ac:dyDescent="0.3">
      <c r="A1915" s="2"/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2"/>
      <c r="O1915" s="1"/>
      <c r="P1915" s="1"/>
    </row>
    <row r="1916" spans="1:16" ht="15.6" x14ac:dyDescent="0.3">
      <c r="A1916" s="2"/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2"/>
      <c r="O1916" s="1"/>
      <c r="P1916" s="1"/>
    </row>
    <row r="1917" spans="1:16" ht="15.6" x14ac:dyDescent="0.3">
      <c r="A1917" s="2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2"/>
      <c r="O1917" s="1"/>
      <c r="P1917" s="1"/>
    </row>
    <row r="1918" spans="1:16" ht="15.6" x14ac:dyDescent="0.3">
      <c r="A1918" s="2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2"/>
      <c r="O1918" s="1"/>
      <c r="P1918" s="1"/>
    </row>
    <row r="1919" spans="1:16" ht="15.6" x14ac:dyDescent="0.3">
      <c r="A1919" s="2"/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2"/>
      <c r="O1919" s="1"/>
      <c r="P1919" s="1"/>
    </row>
    <row r="1920" spans="1:16" ht="15.6" x14ac:dyDescent="0.3">
      <c r="A1920" s="2"/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2"/>
      <c r="O1920" s="1"/>
      <c r="P1920" s="1"/>
    </row>
    <row r="1921" spans="1:16" ht="15.6" x14ac:dyDescent="0.3">
      <c r="A1921" s="2"/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2"/>
      <c r="M1921" s="2"/>
      <c r="N1921" s="2"/>
      <c r="O1921" s="1"/>
      <c r="P1921" s="1"/>
    </row>
    <row r="1922" spans="1:16" ht="15.6" x14ac:dyDescent="0.3">
      <c r="A1922" s="2"/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2"/>
      <c r="M1922" s="2"/>
      <c r="N1922" s="2"/>
      <c r="O1922" s="1"/>
      <c r="P1922" s="1"/>
    </row>
    <row r="1923" spans="1:16" ht="15.6" x14ac:dyDescent="0.3">
      <c r="A1923" s="2"/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2"/>
      <c r="O1923" s="1"/>
      <c r="P1923" s="1"/>
    </row>
    <row r="1924" spans="1:16" ht="15.6" x14ac:dyDescent="0.3">
      <c r="A1924" s="2"/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2"/>
      <c r="O1924" s="1"/>
      <c r="P1924" s="1"/>
    </row>
    <row r="1925" spans="1:16" ht="15.6" x14ac:dyDescent="0.3">
      <c r="A1925" s="2"/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2"/>
      <c r="O1925" s="1"/>
      <c r="P1925" s="1"/>
    </row>
    <row r="1926" spans="1:16" ht="15.6" x14ac:dyDescent="0.3">
      <c r="A1926" s="2"/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2"/>
      <c r="O1926" s="1"/>
      <c r="P1926" s="1"/>
    </row>
    <row r="1927" spans="1:16" ht="15.6" x14ac:dyDescent="0.3">
      <c r="A1927" s="2"/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2"/>
      <c r="O1927" s="1"/>
      <c r="P1927" s="1"/>
    </row>
    <row r="1928" spans="1:16" ht="15.6" x14ac:dyDescent="0.3">
      <c r="A1928" s="2"/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2"/>
      <c r="M1928" s="2"/>
      <c r="N1928" s="2"/>
      <c r="O1928" s="1"/>
      <c r="P1928" s="1"/>
    </row>
    <row r="1929" spans="1:16" ht="15.6" x14ac:dyDescent="0.3">
      <c r="A1929" s="2"/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2"/>
      <c r="O1929" s="1"/>
      <c r="P1929" s="1"/>
    </row>
    <row r="1930" spans="1:16" ht="15.6" x14ac:dyDescent="0.3">
      <c r="A1930" s="2"/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2"/>
      <c r="M1930" s="2"/>
      <c r="N1930" s="2"/>
      <c r="O1930" s="1"/>
      <c r="P1930" s="1"/>
    </row>
    <row r="1931" spans="1:16" ht="15.6" x14ac:dyDescent="0.3">
      <c r="A1931" s="2"/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2"/>
      <c r="O1931" s="1"/>
      <c r="P1931" s="1"/>
    </row>
    <row r="1932" spans="1:16" ht="15.6" x14ac:dyDescent="0.3">
      <c r="A1932" s="2"/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2"/>
      <c r="O1932" s="1"/>
      <c r="P1932" s="1"/>
    </row>
    <row r="1933" spans="1:16" ht="15.6" x14ac:dyDescent="0.3">
      <c r="A1933" s="2"/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2"/>
      <c r="O1933" s="1"/>
      <c r="P1933" s="1"/>
    </row>
    <row r="1934" spans="1:16" ht="15.6" x14ac:dyDescent="0.3">
      <c r="A1934" s="2"/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2"/>
      <c r="M1934" s="2"/>
      <c r="N1934" s="2"/>
      <c r="O1934" s="1"/>
      <c r="P1934" s="1"/>
    </row>
    <row r="1935" spans="1:16" ht="15.6" x14ac:dyDescent="0.3">
      <c r="A1935" s="2"/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2"/>
      <c r="M1935" s="2"/>
      <c r="N1935" s="2"/>
      <c r="O1935" s="1"/>
      <c r="P1935" s="1"/>
    </row>
    <row r="1936" spans="1:16" ht="15.6" x14ac:dyDescent="0.3">
      <c r="A1936" s="2"/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2"/>
      <c r="M1936" s="2"/>
      <c r="N1936" s="2"/>
      <c r="O1936" s="1"/>
      <c r="P1936" s="1"/>
    </row>
    <row r="1937" spans="1:16" ht="15.6" x14ac:dyDescent="0.3">
      <c r="A1937" s="2"/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2"/>
      <c r="O1937" s="1"/>
      <c r="P1937" s="1"/>
    </row>
    <row r="1938" spans="1:16" ht="15.6" x14ac:dyDescent="0.3">
      <c r="A1938" s="2"/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2"/>
      <c r="O1938" s="1"/>
      <c r="P1938" s="1"/>
    </row>
    <row r="1939" spans="1:16" ht="15.6" x14ac:dyDescent="0.3">
      <c r="A1939" s="2"/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  <c r="O1939" s="1"/>
      <c r="P1939" s="1"/>
    </row>
    <row r="1940" spans="1:16" ht="15.6" x14ac:dyDescent="0.3">
      <c r="A1940" s="2"/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  <c r="O1940" s="1"/>
      <c r="P1940" s="1"/>
    </row>
    <row r="1941" spans="1:16" ht="15.6" x14ac:dyDescent="0.3">
      <c r="A1941" s="2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  <c r="O1941" s="1"/>
      <c r="P1941" s="1"/>
    </row>
    <row r="1942" spans="1:16" ht="15.6" x14ac:dyDescent="0.3">
      <c r="A1942" s="2"/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  <c r="O1942" s="1"/>
      <c r="P1942" s="1"/>
    </row>
    <row r="1943" spans="1:16" ht="15.6" x14ac:dyDescent="0.3">
      <c r="A1943" s="2"/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2"/>
      <c r="M1943" s="2"/>
      <c r="N1943" s="2"/>
      <c r="O1943" s="1"/>
      <c r="P1943" s="1"/>
    </row>
    <row r="1944" spans="1:16" ht="15.6" x14ac:dyDescent="0.3">
      <c r="A1944" s="2"/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2"/>
      <c r="M1944" s="2"/>
      <c r="N1944" s="2"/>
      <c r="O1944" s="1"/>
      <c r="P1944" s="1"/>
    </row>
    <row r="1945" spans="1:16" ht="15.6" x14ac:dyDescent="0.3">
      <c r="A1945" s="2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2"/>
      <c r="O1945" s="1"/>
      <c r="P1945" s="1"/>
    </row>
    <row r="1946" spans="1:16" ht="15.6" x14ac:dyDescent="0.3">
      <c r="A1946" s="2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2"/>
      <c r="O1946" s="1"/>
      <c r="P1946" s="1"/>
    </row>
    <row r="1947" spans="1:16" ht="15.6" x14ac:dyDescent="0.3">
      <c r="A1947" s="2"/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2"/>
      <c r="M1947" s="2"/>
      <c r="N1947" s="2"/>
      <c r="O1947" s="1"/>
      <c r="P1947" s="1"/>
    </row>
    <row r="1948" spans="1:16" ht="15.6" x14ac:dyDescent="0.3">
      <c r="A1948" s="2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2"/>
      <c r="O1948" s="1"/>
      <c r="P1948" s="1"/>
    </row>
    <row r="1949" spans="1:16" ht="15.6" x14ac:dyDescent="0.3">
      <c r="A1949" s="2"/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2"/>
      <c r="O1949" s="1"/>
      <c r="P1949" s="1"/>
    </row>
    <row r="1950" spans="1:16" ht="15.6" x14ac:dyDescent="0.3">
      <c r="A1950" s="2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2"/>
      <c r="O1950" s="1"/>
      <c r="P1950" s="1"/>
    </row>
    <row r="1951" spans="1:16" ht="15.6" x14ac:dyDescent="0.3">
      <c r="A1951" s="2"/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2"/>
      <c r="M1951" s="2"/>
      <c r="N1951" s="2"/>
      <c r="O1951" s="1"/>
      <c r="P1951" s="1"/>
    </row>
    <row r="1952" spans="1:16" ht="15.6" x14ac:dyDescent="0.3">
      <c r="A1952" s="2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2"/>
      <c r="O1952" s="1"/>
      <c r="P1952" s="1"/>
    </row>
    <row r="1953" spans="1:16" ht="15.6" x14ac:dyDescent="0.3">
      <c r="A1953" s="2"/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2"/>
      <c r="M1953" s="2"/>
      <c r="N1953" s="2"/>
      <c r="O1953" s="1"/>
      <c r="P1953" s="1"/>
    </row>
    <row r="1954" spans="1:16" ht="15.6" x14ac:dyDescent="0.3">
      <c r="A1954" s="2"/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2"/>
      <c r="O1954" s="1"/>
      <c r="P1954" s="1"/>
    </row>
    <row r="1955" spans="1:16" ht="15.6" x14ac:dyDescent="0.3">
      <c r="A1955" s="2"/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2"/>
      <c r="O1955" s="1"/>
      <c r="P1955" s="1"/>
    </row>
    <row r="1956" spans="1:16" ht="15.6" x14ac:dyDescent="0.3">
      <c r="A1956" s="2"/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2"/>
      <c r="O1956" s="1"/>
      <c r="P1956" s="1"/>
    </row>
    <row r="1957" spans="1:16" ht="15.6" x14ac:dyDescent="0.3">
      <c r="A1957" s="2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2"/>
      <c r="O1957" s="1"/>
      <c r="P1957" s="1"/>
    </row>
    <row r="1958" spans="1:16" ht="15.6" x14ac:dyDescent="0.3">
      <c r="A1958" s="2"/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2"/>
      <c r="O1958" s="1"/>
      <c r="P1958" s="1"/>
    </row>
    <row r="1959" spans="1:16" ht="15.6" x14ac:dyDescent="0.3">
      <c r="A1959" s="2"/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2"/>
      <c r="O1959" s="1"/>
      <c r="P1959" s="1"/>
    </row>
    <row r="1960" spans="1:16" ht="15.6" x14ac:dyDescent="0.3">
      <c r="A1960" s="2"/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2"/>
      <c r="M1960" s="2"/>
      <c r="N1960" s="2"/>
      <c r="O1960" s="1"/>
      <c r="P1960" s="1"/>
    </row>
    <row r="1961" spans="1:16" ht="15.6" x14ac:dyDescent="0.3">
      <c r="A1961" s="2"/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2"/>
      <c r="O1961" s="1"/>
      <c r="P1961" s="1"/>
    </row>
    <row r="1962" spans="1:16" ht="15.6" x14ac:dyDescent="0.3">
      <c r="A1962" s="2"/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2"/>
      <c r="O1962" s="1"/>
      <c r="P1962" s="1"/>
    </row>
    <row r="1963" spans="1:16" ht="15.6" x14ac:dyDescent="0.3">
      <c r="A1963" s="2"/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2"/>
      <c r="M1963" s="2"/>
      <c r="N1963" s="2"/>
      <c r="O1963" s="1"/>
      <c r="P1963" s="1"/>
    </row>
    <row r="1964" spans="1:16" ht="15.6" x14ac:dyDescent="0.3">
      <c r="A1964" s="2"/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2"/>
      <c r="O1964" s="1"/>
      <c r="P1964" s="1"/>
    </row>
    <row r="1965" spans="1:16" ht="15.6" x14ac:dyDescent="0.3">
      <c r="A1965" s="2"/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2"/>
      <c r="M1965" s="2"/>
      <c r="N1965" s="2"/>
      <c r="O1965" s="1"/>
      <c r="P1965" s="1"/>
    </row>
    <row r="1966" spans="1:16" ht="15.6" x14ac:dyDescent="0.3">
      <c r="A1966" s="2"/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2"/>
      <c r="O1966" s="1"/>
      <c r="P1966" s="1"/>
    </row>
    <row r="1967" spans="1:16" ht="15.6" x14ac:dyDescent="0.3">
      <c r="A1967" s="2"/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2"/>
      <c r="O1967" s="1"/>
      <c r="P1967" s="1"/>
    </row>
    <row r="1968" spans="1:16" ht="15.6" x14ac:dyDescent="0.3">
      <c r="A1968" s="2"/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2"/>
      <c r="M1968" s="2"/>
      <c r="N1968" s="2"/>
      <c r="O1968" s="1"/>
      <c r="P1968" s="1"/>
    </row>
    <row r="1969" spans="1:16" ht="15.6" x14ac:dyDescent="0.3">
      <c r="A1969" s="2"/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2"/>
      <c r="O1969" s="1"/>
      <c r="P1969" s="1"/>
    </row>
    <row r="1970" spans="1:16" ht="15.6" x14ac:dyDescent="0.3">
      <c r="A1970" s="2"/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2"/>
      <c r="M1970" s="2"/>
      <c r="N1970" s="2"/>
      <c r="O1970" s="1"/>
      <c r="P1970" s="1"/>
    </row>
    <row r="1971" spans="1:16" ht="15.6" x14ac:dyDescent="0.3">
      <c r="A1971" s="2"/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2"/>
      <c r="M1971" s="2"/>
      <c r="N1971" s="2"/>
      <c r="O1971" s="1"/>
      <c r="P1971" s="1"/>
    </row>
    <row r="1972" spans="1:16" ht="15.6" x14ac:dyDescent="0.3">
      <c r="A1972" s="2"/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2"/>
      <c r="M1972" s="2"/>
      <c r="N1972" s="2"/>
      <c r="O1972" s="1"/>
      <c r="P1972" s="1"/>
    </row>
    <row r="1973" spans="1:16" ht="15.6" x14ac:dyDescent="0.3">
      <c r="A1973" s="2"/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2"/>
      <c r="M1973" s="2"/>
      <c r="N1973" s="2"/>
      <c r="O1973" s="1"/>
      <c r="P1973" s="1"/>
    </row>
    <row r="1974" spans="1:16" ht="15.6" x14ac:dyDescent="0.3">
      <c r="A1974" s="2"/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2"/>
      <c r="O1974" s="1"/>
      <c r="P1974" s="1"/>
    </row>
    <row r="1975" spans="1:16" ht="15.6" x14ac:dyDescent="0.3">
      <c r="A1975" s="2"/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L1975" s="2"/>
      <c r="M1975" s="2"/>
      <c r="N1975" s="2"/>
      <c r="O1975" s="1"/>
      <c r="P1975" s="1"/>
    </row>
    <row r="1976" spans="1:16" ht="15.6" x14ac:dyDescent="0.3">
      <c r="A1976" s="2"/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2"/>
      <c r="M1976" s="2"/>
      <c r="N1976" s="2"/>
      <c r="O1976" s="1"/>
      <c r="P1976" s="1"/>
    </row>
    <row r="1977" spans="1:16" ht="15.6" x14ac:dyDescent="0.3">
      <c r="A1977" s="2"/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L1977" s="2"/>
      <c r="M1977" s="2"/>
      <c r="N1977" s="2"/>
      <c r="O1977" s="1"/>
      <c r="P1977" s="1"/>
    </row>
    <row r="1978" spans="1:16" ht="15.6" x14ac:dyDescent="0.3">
      <c r="A1978" s="2"/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2"/>
      <c r="M1978" s="2"/>
      <c r="N1978" s="2"/>
      <c r="O1978" s="1"/>
      <c r="P1978" s="1"/>
    </row>
    <row r="1979" spans="1:16" ht="15.6" x14ac:dyDescent="0.3">
      <c r="A1979" s="2"/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2"/>
      <c r="M1979" s="2"/>
      <c r="N1979" s="2"/>
      <c r="O1979" s="1"/>
      <c r="P1979" s="1"/>
    </row>
    <row r="1980" spans="1:16" ht="15.6" x14ac:dyDescent="0.3">
      <c r="A1980" s="2"/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2"/>
      <c r="M1980" s="2"/>
      <c r="N1980" s="2"/>
      <c r="O1980" s="1"/>
      <c r="P1980" s="1"/>
    </row>
    <row r="1981" spans="1:16" ht="15.6" x14ac:dyDescent="0.3">
      <c r="A1981" s="2"/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2"/>
      <c r="O1981" s="1"/>
      <c r="P1981" s="1"/>
    </row>
    <row r="1982" spans="1:16" ht="15.6" x14ac:dyDescent="0.3">
      <c r="A1982" s="2"/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2"/>
      <c r="M1982" s="2"/>
      <c r="N1982" s="2"/>
      <c r="O1982" s="1"/>
      <c r="P1982" s="1"/>
    </row>
    <row r="1983" spans="1:16" ht="15.6" x14ac:dyDescent="0.3">
      <c r="A1983" s="2"/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2"/>
      <c r="M1983" s="2"/>
      <c r="N1983" s="2"/>
      <c r="O1983" s="1"/>
      <c r="P1983" s="1"/>
    </row>
    <row r="1984" spans="1:16" ht="15.6" x14ac:dyDescent="0.3">
      <c r="A1984" s="2"/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2"/>
      <c r="M1984" s="2"/>
      <c r="N1984" s="2"/>
      <c r="O1984" s="1"/>
      <c r="P1984" s="1"/>
    </row>
    <row r="1985" spans="1:16" ht="15.6" x14ac:dyDescent="0.3">
      <c r="A1985" s="2"/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2"/>
      <c r="M1985" s="2"/>
      <c r="N1985" s="2"/>
      <c r="O1985" s="1"/>
      <c r="P1985" s="1"/>
    </row>
    <row r="1986" spans="1:16" ht="15.6" x14ac:dyDescent="0.3">
      <c r="A1986" s="2"/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2"/>
      <c r="M1986" s="2"/>
      <c r="N1986" s="2"/>
      <c r="O1986" s="1"/>
      <c r="P1986" s="1"/>
    </row>
    <row r="1987" spans="1:16" ht="15.6" x14ac:dyDescent="0.3">
      <c r="A1987" s="2"/>
      <c r="B1987" s="2"/>
      <c r="C1987" s="2"/>
      <c r="D1987" s="2"/>
      <c r="E1987" s="2"/>
      <c r="F1987" s="2"/>
      <c r="G1987" s="2"/>
      <c r="H1987" s="2"/>
      <c r="I1987" s="2"/>
      <c r="J1987" s="2"/>
      <c r="K1987" s="2"/>
      <c r="L1987" s="2"/>
      <c r="M1987" s="2"/>
      <c r="N1987" s="2"/>
      <c r="O1987" s="1"/>
      <c r="P1987" s="1"/>
    </row>
    <row r="1988" spans="1:16" ht="15.6" x14ac:dyDescent="0.3">
      <c r="A1988" s="2"/>
      <c r="B1988" s="2"/>
      <c r="C1988" s="2"/>
      <c r="D1988" s="2"/>
      <c r="E1988" s="2"/>
      <c r="F1988" s="2"/>
      <c r="G1988" s="2"/>
      <c r="H1988" s="2"/>
      <c r="I1988" s="2"/>
      <c r="J1988" s="2"/>
      <c r="K1988" s="2"/>
      <c r="L1988" s="2"/>
      <c r="M1988" s="2"/>
      <c r="N1988" s="2"/>
      <c r="O1988" s="1"/>
      <c r="P1988" s="1"/>
    </row>
    <row r="1989" spans="1:16" ht="15.6" x14ac:dyDescent="0.3">
      <c r="A1989" s="2"/>
      <c r="B1989" s="2"/>
      <c r="C1989" s="2"/>
      <c r="D1989" s="2"/>
      <c r="E1989" s="2"/>
      <c r="F1989" s="2"/>
      <c r="G1989" s="2"/>
      <c r="H1989" s="2"/>
      <c r="I1989" s="2"/>
      <c r="J1989" s="2"/>
      <c r="K1989" s="2"/>
      <c r="L1989" s="2"/>
      <c r="M1989" s="2"/>
      <c r="N1989" s="2"/>
      <c r="O1989" s="1"/>
      <c r="P1989" s="1"/>
    </row>
    <row r="1990" spans="1:16" ht="15.6" x14ac:dyDescent="0.3">
      <c r="A1990" s="2"/>
      <c r="B1990" s="2"/>
      <c r="C1990" s="2"/>
      <c r="D1990" s="2"/>
      <c r="E1990" s="2"/>
      <c r="F1990" s="2"/>
      <c r="G1990" s="2"/>
      <c r="H1990" s="2"/>
      <c r="I1990" s="2"/>
      <c r="J1990" s="2"/>
      <c r="K1990" s="2"/>
      <c r="L1990" s="2"/>
      <c r="M1990" s="2"/>
      <c r="N1990" s="2"/>
      <c r="O1990" s="1"/>
      <c r="P1990" s="1"/>
    </row>
    <row r="1991" spans="1:16" ht="15.6" x14ac:dyDescent="0.3">
      <c r="A1991" s="2"/>
      <c r="B1991" s="2"/>
      <c r="C1991" s="2"/>
      <c r="D1991" s="2"/>
      <c r="E1991" s="2"/>
      <c r="F1991" s="2"/>
      <c r="G1991" s="2"/>
      <c r="H1991" s="2"/>
      <c r="I1991" s="2"/>
      <c r="J1991" s="2"/>
      <c r="K1991" s="2"/>
      <c r="L1991" s="2"/>
      <c r="M1991" s="2"/>
      <c r="N1991" s="2"/>
      <c r="O1991" s="1"/>
      <c r="P1991" s="1"/>
    </row>
    <row r="1992" spans="1:16" ht="15.6" x14ac:dyDescent="0.3">
      <c r="A1992" s="2"/>
      <c r="B1992" s="2"/>
      <c r="C1992" s="2"/>
      <c r="D1992" s="2"/>
      <c r="E1992" s="2"/>
      <c r="F1992" s="2"/>
      <c r="G1992" s="2"/>
      <c r="H1992" s="2"/>
      <c r="I1992" s="2"/>
      <c r="J1992" s="2"/>
      <c r="K1992" s="2"/>
      <c r="L1992" s="2"/>
      <c r="M1992" s="2"/>
      <c r="N1992" s="2"/>
      <c r="O1992" s="1"/>
      <c r="P1992" s="1"/>
    </row>
    <row r="1993" spans="1:16" ht="15.6" x14ac:dyDescent="0.3">
      <c r="A1993" s="2"/>
      <c r="B1993" s="2"/>
      <c r="C1993" s="2"/>
      <c r="D1993" s="2"/>
      <c r="E1993" s="2"/>
      <c r="F1993" s="2"/>
      <c r="G1993" s="2"/>
      <c r="H1993" s="2"/>
      <c r="I1993" s="2"/>
      <c r="J1993" s="2"/>
      <c r="K1993" s="2"/>
      <c r="L1993" s="2"/>
      <c r="M1993" s="2"/>
      <c r="N1993" s="2"/>
      <c r="O1993" s="1"/>
      <c r="P1993" s="1"/>
    </row>
    <row r="1994" spans="1:16" ht="15.6" x14ac:dyDescent="0.3">
      <c r="A1994" s="2"/>
      <c r="B1994" s="2"/>
      <c r="C1994" s="2"/>
      <c r="D1994" s="2"/>
      <c r="E1994" s="2"/>
      <c r="F1994" s="2"/>
      <c r="G1994" s="2"/>
      <c r="H1994" s="2"/>
      <c r="I1994" s="2"/>
      <c r="J1994" s="2"/>
      <c r="K1994" s="2"/>
      <c r="L1994" s="2"/>
      <c r="M1994" s="2"/>
      <c r="N1994" s="2"/>
      <c r="O1994" s="1"/>
      <c r="P1994" s="1"/>
    </row>
    <row r="1995" spans="1:16" ht="15.6" x14ac:dyDescent="0.3">
      <c r="A1995" s="2"/>
      <c r="B1995" s="2"/>
      <c r="C1995" s="2"/>
      <c r="D1995" s="2"/>
      <c r="E1995" s="2"/>
      <c r="F1995" s="2"/>
      <c r="G1995" s="2"/>
      <c r="H1995" s="2"/>
      <c r="I1995" s="2"/>
      <c r="J1995" s="2"/>
      <c r="K1995" s="2"/>
      <c r="L1995" s="2"/>
      <c r="M1995" s="2"/>
      <c r="N1995" s="2"/>
      <c r="O1995" s="1"/>
      <c r="P1995" s="1"/>
    </row>
    <row r="1996" spans="1:16" ht="15.6" x14ac:dyDescent="0.3">
      <c r="A1996" s="2"/>
      <c r="B1996" s="2"/>
      <c r="C1996" s="2"/>
      <c r="D1996" s="2"/>
      <c r="E1996" s="2"/>
      <c r="F1996" s="2"/>
      <c r="G1996" s="2"/>
      <c r="H1996" s="2"/>
      <c r="I1996" s="2"/>
      <c r="J1996" s="2"/>
      <c r="K1996" s="2"/>
      <c r="L1996" s="2"/>
      <c r="M1996" s="2"/>
      <c r="N1996" s="2"/>
      <c r="O1996" s="1"/>
      <c r="P1996" s="1"/>
    </row>
    <row r="1997" spans="1:16" ht="15.6" x14ac:dyDescent="0.3">
      <c r="A1997" s="2"/>
      <c r="B1997" s="2"/>
      <c r="C1997" s="2"/>
      <c r="D1997" s="2"/>
      <c r="E1997" s="2"/>
      <c r="F1997" s="2"/>
      <c r="G1997" s="2"/>
      <c r="H1997" s="2"/>
      <c r="I1997" s="2"/>
      <c r="J1997" s="2"/>
      <c r="K1997" s="2"/>
      <c r="L1997" s="2"/>
      <c r="M1997" s="2"/>
      <c r="N1997" s="2"/>
      <c r="O1997" s="1"/>
      <c r="P1997" s="1"/>
    </row>
    <row r="1998" spans="1:16" ht="15.6" x14ac:dyDescent="0.3">
      <c r="A1998" s="2"/>
      <c r="B1998" s="2"/>
      <c r="C1998" s="2"/>
      <c r="D1998" s="2"/>
      <c r="E1998" s="2"/>
      <c r="F1998" s="2"/>
      <c r="G1998" s="2"/>
      <c r="H1998" s="2"/>
      <c r="I1998" s="2"/>
      <c r="J1998" s="2"/>
      <c r="K1998" s="2"/>
      <c r="L1998" s="2"/>
      <c r="M1998" s="2"/>
      <c r="N1998" s="2"/>
      <c r="O1998" s="1"/>
      <c r="P1998" s="1"/>
    </row>
    <row r="1999" spans="1:16" ht="15.6" x14ac:dyDescent="0.3">
      <c r="A1999" s="2"/>
      <c r="B1999" s="2"/>
      <c r="C1999" s="2"/>
      <c r="D1999" s="2"/>
      <c r="E1999" s="2"/>
      <c r="F1999" s="2"/>
      <c r="G1999" s="2"/>
      <c r="H1999" s="2"/>
      <c r="I1999" s="2"/>
      <c r="J1999" s="2"/>
      <c r="K1999" s="2"/>
      <c r="L1999" s="2"/>
      <c r="M1999" s="2"/>
      <c r="N1999" s="2"/>
      <c r="O1999" s="1"/>
      <c r="P1999" s="1"/>
    </row>
    <row r="2000" spans="1:16" ht="15.6" x14ac:dyDescent="0.3">
      <c r="A2000" s="2"/>
      <c r="B2000" s="2"/>
      <c r="C2000" s="2"/>
      <c r="D2000" s="2"/>
      <c r="E2000" s="2"/>
      <c r="F2000" s="2"/>
      <c r="G2000" s="2"/>
      <c r="H2000" s="2"/>
      <c r="I2000" s="2"/>
      <c r="J2000" s="2"/>
      <c r="K2000" s="2"/>
      <c r="L2000" s="2"/>
      <c r="M2000" s="2"/>
      <c r="N2000" s="2"/>
      <c r="O2000" s="1"/>
      <c r="P2000" s="1"/>
    </row>
    <row r="2001" spans="1:16" ht="15.6" x14ac:dyDescent="0.3">
      <c r="A2001" s="2"/>
      <c r="B2001" s="2"/>
      <c r="C2001" s="2"/>
      <c r="D2001" s="2"/>
      <c r="E2001" s="2"/>
      <c r="F2001" s="2"/>
      <c r="G2001" s="2"/>
      <c r="H2001" s="2"/>
      <c r="I2001" s="2"/>
      <c r="J2001" s="2"/>
      <c r="K2001" s="2"/>
      <c r="L2001" s="2"/>
      <c r="M2001" s="2"/>
      <c r="N2001" s="2"/>
      <c r="O2001" s="1"/>
      <c r="P2001" s="1"/>
    </row>
    <row r="2002" spans="1:16" ht="15.6" x14ac:dyDescent="0.3">
      <c r="A2002" s="2"/>
      <c r="B2002" s="2"/>
      <c r="C2002" s="2"/>
      <c r="D2002" s="2"/>
      <c r="E2002" s="2"/>
      <c r="F2002" s="2"/>
      <c r="G2002" s="2"/>
      <c r="H2002" s="2"/>
      <c r="I2002" s="2"/>
      <c r="J2002" s="2"/>
      <c r="K2002" s="2"/>
      <c r="L2002" s="2"/>
      <c r="M2002" s="2"/>
      <c r="N2002" s="2"/>
      <c r="O2002" s="1"/>
      <c r="P2002" s="1"/>
    </row>
    <row r="2003" spans="1:16" ht="15.6" x14ac:dyDescent="0.3">
      <c r="A2003" s="2"/>
      <c r="B2003" s="2"/>
      <c r="C2003" s="2"/>
      <c r="D2003" s="2"/>
      <c r="E2003" s="2"/>
      <c r="F2003" s="2"/>
      <c r="G2003" s="2"/>
      <c r="H2003" s="2"/>
      <c r="I2003" s="2"/>
      <c r="J2003" s="2"/>
      <c r="K2003" s="2"/>
      <c r="L2003" s="2"/>
      <c r="M2003" s="2"/>
      <c r="N2003" s="2"/>
      <c r="O2003" s="1"/>
      <c r="P2003" s="1"/>
    </row>
    <row r="2004" spans="1:16" ht="15.6" x14ac:dyDescent="0.3">
      <c r="A2004" s="2"/>
      <c r="B2004" s="2"/>
      <c r="C2004" s="2"/>
      <c r="D2004" s="2"/>
      <c r="E2004" s="2"/>
      <c r="F2004" s="2"/>
      <c r="G2004" s="2"/>
      <c r="H2004" s="2"/>
      <c r="I2004" s="2"/>
      <c r="J2004" s="2"/>
      <c r="K2004" s="2"/>
      <c r="L2004" s="2"/>
      <c r="M2004" s="2"/>
      <c r="N2004" s="2"/>
      <c r="O2004" s="1"/>
      <c r="P2004" s="1"/>
    </row>
    <row r="2005" spans="1:16" ht="15.6" x14ac:dyDescent="0.3">
      <c r="A2005" s="2"/>
      <c r="B2005" s="2"/>
      <c r="C2005" s="2"/>
      <c r="D2005" s="2"/>
      <c r="E2005" s="2"/>
      <c r="F2005" s="2"/>
      <c r="G2005" s="2"/>
      <c r="H2005" s="2"/>
      <c r="I2005" s="2"/>
      <c r="J2005" s="2"/>
      <c r="K2005" s="2"/>
      <c r="L2005" s="2"/>
      <c r="M2005" s="2"/>
      <c r="N2005" s="2"/>
      <c r="O2005" s="1"/>
      <c r="P2005" s="1"/>
    </row>
    <row r="2006" spans="1:16" ht="15.6" x14ac:dyDescent="0.3">
      <c r="A2006" s="2"/>
      <c r="B2006" s="2"/>
      <c r="C2006" s="2"/>
      <c r="D2006" s="2"/>
      <c r="E2006" s="2"/>
      <c r="F2006" s="2"/>
      <c r="G2006" s="2"/>
      <c r="H2006" s="2"/>
      <c r="I2006" s="2"/>
      <c r="J2006" s="2"/>
      <c r="K2006" s="2"/>
      <c r="L2006" s="2"/>
      <c r="M2006" s="2"/>
      <c r="N2006" s="2"/>
      <c r="O2006" s="1"/>
      <c r="P2006" s="1"/>
    </row>
    <row r="2007" spans="1:16" ht="15.6" x14ac:dyDescent="0.3">
      <c r="A2007" s="2"/>
      <c r="B2007" s="2"/>
      <c r="C2007" s="2"/>
      <c r="D2007" s="2"/>
      <c r="E2007" s="2"/>
      <c r="F2007" s="2"/>
      <c r="G2007" s="2"/>
      <c r="H2007" s="2"/>
      <c r="I2007" s="2"/>
      <c r="J2007" s="2"/>
      <c r="K2007" s="2"/>
      <c r="L2007" s="2"/>
      <c r="M2007" s="2"/>
      <c r="N2007" s="2"/>
      <c r="O2007" s="1"/>
      <c r="P2007" s="1"/>
    </row>
    <row r="2008" spans="1:16" ht="15.6" x14ac:dyDescent="0.3">
      <c r="A2008" s="2"/>
      <c r="B2008" s="2"/>
      <c r="C2008" s="2"/>
      <c r="D2008" s="2"/>
      <c r="E2008" s="2"/>
      <c r="F2008" s="2"/>
      <c r="G2008" s="2"/>
      <c r="H2008" s="2"/>
      <c r="I2008" s="2"/>
      <c r="J2008" s="2"/>
      <c r="K2008" s="2"/>
      <c r="L2008" s="2"/>
      <c r="M2008" s="2"/>
      <c r="N2008" s="2"/>
      <c r="O2008" s="1"/>
      <c r="P2008" s="1"/>
    </row>
    <row r="2009" spans="1:16" ht="15.6" x14ac:dyDescent="0.3">
      <c r="A2009" s="2"/>
      <c r="B2009" s="2"/>
      <c r="C2009" s="2"/>
      <c r="D2009" s="2"/>
      <c r="E2009" s="2"/>
      <c r="F2009" s="2"/>
      <c r="G2009" s="2"/>
      <c r="H2009" s="2"/>
      <c r="I2009" s="2"/>
      <c r="J2009" s="2"/>
      <c r="K2009" s="2"/>
      <c r="L2009" s="2"/>
      <c r="M2009" s="2"/>
      <c r="N2009" s="2"/>
      <c r="O2009" s="1"/>
      <c r="P2009" s="1"/>
    </row>
    <row r="2010" spans="1:16" ht="15.6" x14ac:dyDescent="0.3">
      <c r="A2010" s="2"/>
      <c r="B2010" s="2"/>
      <c r="C2010" s="2"/>
      <c r="D2010" s="2"/>
      <c r="E2010" s="2"/>
      <c r="F2010" s="2"/>
      <c r="G2010" s="2"/>
      <c r="H2010" s="2"/>
      <c r="I2010" s="2"/>
      <c r="J2010" s="2"/>
      <c r="K2010" s="2"/>
      <c r="L2010" s="2"/>
      <c r="M2010" s="2"/>
      <c r="N2010" s="2"/>
      <c r="O2010" s="1"/>
      <c r="P2010" s="1"/>
    </row>
    <row r="2011" spans="1:16" ht="15.6" x14ac:dyDescent="0.3">
      <c r="A2011" s="2"/>
      <c r="B2011" s="2"/>
      <c r="C2011" s="2"/>
      <c r="D2011" s="2"/>
      <c r="E2011" s="2"/>
      <c r="F2011" s="2"/>
      <c r="G2011" s="2"/>
      <c r="H2011" s="2"/>
      <c r="I2011" s="2"/>
      <c r="J2011" s="2"/>
      <c r="K2011" s="2"/>
      <c r="L2011" s="2"/>
      <c r="M2011" s="2"/>
      <c r="N2011" s="2"/>
      <c r="O2011" s="1"/>
      <c r="P2011" s="1"/>
    </row>
    <row r="2012" spans="1:16" ht="15.6" x14ac:dyDescent="0.3">
      <c r="A2012" s="2"/>
      <c r="B2012" s="2"/>
      <c r="C2012" s="2"/>
      <c r="D2012" s="2"/>
      <c r="E2012" s="2"/>
      <c r="F2012" s="2"/>
      <c r="G2012" s="2"/>
      <c r="H2012" s="2"/>
      <c r="I2012" s="2"/>
      <c r="J2012" s="2"/>
      <c r="K2012" s="2"/>
      <c r="L2012" s="2"/>
      <c r="M2012" s="2"/>
      <c r="N2012" s="2"/>
      <c r="O2012" s="1"/>
      <c r="P2012" s="1"/>
    </row>
    <row r="2013" spans="1:16" ht="15.6" x14ac:dyDescent="0.3">
      <c r="A2013" s="2"/>
      <c r="B2013" s="2"/>
      <c r="C2013" s="2"/>
      <c r="D2013" s="2"/>
      <c r="E2013" s="2"/>
      <c r="F2013" s="2"/>
      <c r="G2013" s="2"/>
      <c r="H2013" s="2"/>
      <c r="I2013" s="2"/>
      <c r="J2013" s="2"/>
      <c r="K2013" s="2"/>
      <c r="L2013" s="2"/>
      <c r="M2013" s="2"/>
      <c r="N2013" s="2"/>
      <c r="O2013" s="1"/>
      <c r="P2013" s="1"/>
    </row>
    <row r="2014" spans="1:16" ht="15.6" x14ac:dyDescent="0.3">
      <c r="A2014" s="2"/>
      <c r="B2014" s="2"/>
      <c r="C2014" s="2"/>
      <c r="D2014" s="2"/>
      <c r="E2014" s="2"/>
      <c r="F2014" s="2"/>
      <c r="G2014" s="2"/>
      <c r="H2014" s="2"/>
      <c r="I2014" s="2"/>
      <c r="J2014" s="2"/>
      <c r="K2014" s="2"/>
      <c r="L2014" s="2"/>
      <c r="M2014" s="2"/>
      <c r="N2014" s="2"/>
      <c r="O2014" s="1"/>
      <c r="P2014" s="1"/>
    </row>
    <row r="2015" spans="1:16" ht="15.6" x14ac:dyDescent="0.3">
      <c r="A2015" s="2"/>
      <c r="B2015" s="2"/>
      <c r="C2015" s="2"/>
      <c r="D2015" s="2"/>
      <c r="E2015" s="2"/>
      <c r="F2015" s="2"/>
      <c r="G2015" s="2"/>
      <c r="H2015" s="2"/>
      <c r="I2015" s="2"/>
      <c r="J2015" s="2"/>
      <c r="K2015" s="2"/>
      <c r="L2015" s="2"/>
      <c r="M2015" s="2"/>
      <c r="N2015" s="2"/>
      <c r="O2015" s="1"/>
      <c r="P2015" s="1"/>
    </row>
    <row r="2016" spans="1:16" ht="15.6" x14ac:dyDescent="0.3">
      <c r="A2016" s="2"/>
      <c r="B2016" s="2"/>
      <c r="C2016" s="2"/>
      <c r="D2016" s="2"/>
      <c r="E2016" s="2"/>
      <c r="F2016" s="2"/>
      <c r="G2016" s="2"/>
      <c r="H2016" s="2"/>
      <c r="I2016" s="2"/>
      <c r="J2016" s="2"/>
      <c r="K2016" s="2"/>
      <c r="L2016" s="2"/>
      <c r="M2016" s="2"/>
      <c r="N2016" s="2"/>
      <c r="O2016" s="1"/>
      <c r="P2016" s="1"/>
    </row>
    <row r="2017" spans="1:16" ht="15.6" x14ac:dyDescent="0.3">
      <c r="A2017" s="2"/>
      <c r="B2017" s="2"/>
      <c r="C2017" s="2"/>
      <c r="D2017" s="2"/>
      <c r="E2017" s="2"/>
      <c r="F2017" s="2"/>
      <c r="G2017" s="2"/>
      <c r="H2017" s="2"/>
      <c r="I2017" s="2"/>
      <c r="J2017" s="2"/>
      <c r="K2017" s="2"/>
      <c r="L2017" s="2"/>
      <c r="M2017" s="2"/>
      <c r="N2017" s="2"/>
      <c r="O2017" s="1"/>
      <c r="P2017" s="1"/>
    </row>
    <row r="2018" spans="1:16" ht="15.6" x14ac:dyDescent="0.3">
      <c r="A2018" s="2"/>
      <c r="B2018" s="2"/>
      <c r="C2018" s="2"/>
      <c r="D2018" s="2"/>
      <c r="E2018" s="2"/>
      <c r="F2018" s="2"/>
      <c r="G2018" s="2"/>
      <c r="H2018" s="2"/>
      <c r="I2018" s="2"/>
      <c r="J2018" s="2"/>
      <c r="K2018" s="2"/>
      <c r="L2018" s="2"/>
      <c r="M2018" s="2"/>
      <c r="N2018" s="2"/>
      <c r="O2018" s="1"/>
      <c r="P2018" s="1"/>
    </row>
    <row r="2019" spans="1:16" ht="15.6" x14ac:dyDescent="0.3">
      <c r="A2019" s="2"/>
      <c r="B2019" s="2"/>
      <c r="C2019" s="2"/>
      <c r="D2019" s="2"/>
      <c r="E2019" s="2"/>
      <c r="F2019" s="2"/>
      <c r="G2019" s="2"/>
      <c r="H2019" s="2"/>
      <c r="I2019" s="2"/>
      <c r="J2019" s="2"/>
      <c r="K2019" s="2"/>
      <c r="L2019" s="2"/>
      <c r="M2019" s="2"/>
      <c r="N2019" s="2"/>
      <c r="O2019" s="1"/>
      <c r="P2019" s="1"/>
    </row>
    <row r="2020" spans="1:16" ht="15.6" x14ac:dyDescent="0.3">
      <c r="A2020" s="2"/>
      <c r="B2020" s="2"/>
      <c r="C2020" s="2"/>
      <c r="D2020" s="2"/>
      <c r="E2020" s="2"/>
      <c r="F2020" s="2"/>
      <c r="G2020" s="2"/>
      <c r="H2020" s="2"/>
      <c r="I2020" s="2"/>
      <c r="J2020" s="2"/>
      <c r="K2020" s="2"/>
      <c r="L2020" s="2"/>
      <c r="M2020" s="2"/>
      <c r="N2020" s="2"/>
      <c r="O2020" s="1"/>
      <c r="P2020" s="1"/>
    </row>
    <row r="2021" spans="1:16" ht="15.6" x14ac:dyDescent="0.3">
      <c r="A2021" s="2"/>
      <c r="B2021" s="2"/>
      <c r="C2021" s="2"/>
      <c r="D2021" s="2"/>
      <c r="E2021" s="2"/>
      <c r="F2021" s="2"/>
      <c r="G2021" s="2"/>
      <c r="H2021" s="2"/>
      <c r="I2021" s="2"/>
      <c r="J2021" s="2"/>
      <c r="K2021" s="2"/>
      <c r="L2021" s="2"/>
      <c r="M2021" s="2"/>
      <c r="N2021" s="2"/>
      <c r="O2021" s="1"/>
      <c r="P2021" s="1"/>
    </row>
    <row r="2022" spans="1:16" ht="15.6" x14ac:dyDescent="0.3">
      <c r="A2022" s="2"/>
      <c r="B2022" s="2"/>
      <c r="C2022" s="2"/>
      <c r="D2022" s="2"/>
      <c r="E2022" s="2"/>
      <c r="F2022" s="2"/>
      <c r="G2022" s="2"/>
      <c r="H2022" s="2"/>
      <c r="I2022" s="2"/>
      <c r="J2022" s="2"/>
      <c r="K2022" s="2"/>
      <c r="L2022" s="2"/>
      <c r="M2022" s="2"/>
      <c r="N2022" s="2"/>
      <c r="O2022" s="1"/>
      <c r="P2022" s="1"/>
    </row>
    <row r="2023" spans="1:16" ht="15.6" x14ac:dyDescent="0.3">
      <c r="A2023" s="2"/>
      <c r="B2023" s="2"/>
      <c r="C2023" s="2"/>
      <c r="D2023" s="2"/>
      <c r="E2023" s="2"/>
      <c r="F2023" s="2"/>
      <c r="G2023" s="2"/>
      <c r="H2023" s="2"/>
      <c r="I2023" s="2"/>
      <c r="J2023" s="2"/>
      <c r="K2023" s="2"/>
      <c r="L2023" s="2"/>
      <c r="M2023" s="2"/>
      <c r="N2023" s="2"/>
      <c r="O2023" s="1"/>
      <c r="P2023" s="1"/>
    </row>
    <row r="2024" spans="1:16" ht="15.6" x14ac:dyDescent="0.3">
      <c r="A2024" s="2"/>
      <c r="B2024" s="2"/>
      <c r="C2024" s="2"/>
      <c r="D2024" s="2"/>
      <c r="E2024" s="2"/>
      <c r="F2024" s="2"/>
      <c r="G2024" s="2"/>
      <c r="H2024" s="2"/>
      <c r="I2024" s="2"/>
      <c r="J2024" s="2"/>
      <c r="K2024" s="2"/>
      <c r="L2024" s="2"/>
      <c r="M2024" s="2"/>
      <c r="N2024" s="2"/>
      <c r="O2024" s="1"/>
      <c r="P2024" s="1"/>
    </row>
    <row r="2025" spans="1:16" ht="15.6" x14ac:dyDescent="0.3">
      <c r="A2025" s="2"/>
      <c r="B2025" s="2"/>
      <c r="C2025" s="2"/>
      <c r="D2025" s="2"/>
      <c r="E2025" s="2"/>
      <c r="F2025" s="2"/>
      <c r="G2025" s="2"/>
      <c r="H2025" s="2"/>
      <c r="I2025" s="2"/>
      <c r="J2025" s="2"/>
      <c r="K2025" s="2"/>
      <c r="L2025" s="2"/>
      <c r="M2025" s="2"/>
      <c r="N2025" s="2"/>
      <c r="O2025" s="1"/>
      <c r="P2025" s="1"/>
    </row>
    <row r="2026" spans="1:16" ht="15.6" x14ac:dyDescent="0.3">
      <c r="A2026" s="2"/>
      <c r="B2026" s="2"/>
      <c r="C2026" s="2"/>
      <c r="D2026" s="2"/>
      <c r="E2026" s="2"/>
      <c r="F2026" s="2"/>
      <c r="G2026" s="2"/>
      <c r="H2026" s="2"/>
      <c r="I2026" s="2"/>
      <c r="J2026" s="2"/>
      <c r="K2026" s="2"/>
      <c r="L2026" s="2"/>
      <c r="M2026" s="2"/>
      <c r="N2026" s="2"/>
      <c r="O2026" s="1"/>
      <c r="P2026" s="1"/>
    </row>
    <row r="2027" spans="1:16" ht="15.6" x14ac:dyDescent="0.3">
      <c r="A2027" s="2"/>
      <c r="B2027" s="2"/>
      <c r="C2027" s="2"/>
      <c r="D2027" s="2"/>
      <c r="E2027" s="2"/>
      <c r="F2027" s="2"/>
      <c r="G2027" s="2"/>
      <c r="H2027" s="2"/>
      <c r="I2027" s="2"/>
      <c r="J2027" s="2"/>
      <c r="K2027" s="2"/>
      <c r="L2027" s="2"/>
      <c r="M2027" s="2"/>
      <c r="N2027" s="2"/>
      <c r="O2027" s="1"/>
      <c r="P2027" s="1"/>
    </row>
    <row r="2028" spans="1:16" ht="15.6" x14ac:dyDescent="0.3">
      <c r="A2028" s="2"/>
      <c r="B2028" s="2"/>
      <c r="C2028" s="2"/>
      <c r="D2028" s="2"/>
      <c r="E2028" s="2"/>
      <c r="F2028" s="2"/>
      <c r="G2028" s="2"/>
      <c r="H2028" s="2"/>
      <c r="I2028" s="2"/>
      <c r="J2028" s="2"/>
      <c r="K2028" s="2"/>
      <c r="L2028" s="2"/>
      <c r="M2028" s="2"/>
      <c r="N2028" s="2"/>
      <c r="O2028" s="1"/>
      <c r="P2028" s="1"/>
    </row>
    <row r="2029" spans="1:16" ht="15.6" x14ac:dyDescent="0.3">
      <c r="A2029" s="2"/>
      <c r="B2029" s="2"/>
      <c r="C2029" s="2"/>
      <c r="D2029" s="2"/>
      <c r="E2029" s="2"/>
      <c r="F2029" s="2"/>
      <c r="G2029" s="2"/>
      <c r="H2029" s="2"/>
      <c r="I2029" s="2"/>
      <c r="J2029" s="2"/>
      <c r="K2029" s="2"/>
      <c r="L2029" s="2"/>
      <c r="M2029" s="2"/>
      <c r="N2029" s="2"/>
      <c r="O2029" s="1"/>
      <c r="P2029" s="1"/>
    </row>
    <row r="2030" spans="1:16" ht="15.6" x14ac:dyDescent="0.3">
      <c r="A2030" s="2"/>
      <c r="B2030" s="2"/>
      <c r="C2030" s="2"/>
      <c r="D2030" s="2"/>
      <c r="E2030" s="2"/>
      <c r="F2030" s="2"/>
      <c r="G2030" s="2"/>
      <c r="H2030" s="2"/>
      <c r="I2030" s="2"/>
      <c r="J2030" s="2"/>
      <c r="K2030" s="2"/>
      <c r="L2030" s="2"/>
      <c r="M2030" s="2"/>
      <c r="N2030" s="2"/>
      <c r="O2030" s="1"/>
      <c r="P2030" s="1"/>
    </row>
    <row r="2031" spans="1:16" ht="15.6" x14ac:dyDescent="0.3">
      <c r="A2031" s="2"/>
      <c r="B2031" s="2"/>
      <c r="C2031" s="2"/>
      <c r="D2031" s="2"/>
      <c r="E2031" s="2"/>
      <c r="F2031" s="2"/>
      <c r="G2031" s="2"/>
      <c r="H2031" s="2"/>
      <c r="I2031" s="2"/>
      <c r="J2031" s="2"/>
      <c r="K2031" s="2"/>
      <c r="L2031" s="2"/>
      <c r="M2031" s="2"/>
      <c r="N2031" s="2"/>
      <c r="O2031" s="1"/>
      <c r="P2031" s="1"/>
    </row>
    <row r="2032" spans="1:16" ht="15.6" x14ac:dyDescent="0.3">
      <c r="A2032" s="2"/>
      <c r="B2032" s="2"/>
      <c r="C2032" s="2"/>
      <c r="D2032" s="2"/>
      <c r="E2032" s="2"/>
      <c r="F2032" s="2"/>
      <c r="G2032" s="2"/>
      <c r="H2032" s="2"/>
      <c r="I2032" s="2"/>
      <c r="J2032" s="2"/>
      <c r="K2032" s="2"/>
      <c r="L2032" s="2"/>
      <c r="M2032" s="2"/>
      <c r="N2032" s="2"/>
      <c r="O2032" s="1"/>
      <c r="P2032" s="1"/>
    </row>
    <row r="2033" spans="1:16" ht="15.6" x14ac:dyDescent="0.3">
      <c r="A2033" s="2"/>
      <c r="B2033" s="2"/>
      <c r="C2033" s="2"/>
      <c r="D2033" s="2"/>
      <c r="E2033" s="2"/>
      <c r="F2033" s="2"/>
      <c r="G2033" s="2"/>
      <c r="H2033" s="2"/>
      <c r="I2033" s="2"/>
      <c r="J2033" s="2"/>
      <c r="K2033" s="2"/>
      <c r="L2033" s="2"/>
      <c r="M2033" s="2"/>
      <c r="N2033" s="2"/>
      <c r="O2033" s="1"/>
      <c r="P2033" s="1"/>
    </row>
    <row r="2034" spans="1:16" ht="15.6" x14ac:dyDescent="0.3">
      <c r="A2034" s="2"/>
      <c r="B2034" s="2"/>
      <c r="C2034" s="2"/>
      <c r="D2034" s="2"/>
      <c r="E2034" s="2"/>
      <c r="F2034" s="2"/>
      <c r="G2034" s="2"/>
      <c r="H2034" s="2"/>
      <c r="I2034" s="2"/>
      <c r="J2034" s="2"/>
      <c r="K2034" s="2"/>
      <c r="L2034" s="2"/>
      <c r="M2034" s="2"/>
      <c r="N2034" s="2"/>
      <c r="O2034" s="1"/>
      <c r="P2034" s="1"/>
    </row>
    <row r="2035" spans="1:16" ht="15.6" x14ac:dyDescent="0.3">
      <c r="A2035" s="2"/>
      <c r="B2035" s="2"/>
      <c r="C2035" s="2"/>
      <c r="D2035" s="2"/>
      <c r="E2035" s="2"/>
      <c r="F2035" s="2"/>
      <c r="G2035" s="2"/>
      <c r="H2035" s="2"/>
      <c r="I2035" s="2"/>
      <c r="J2035" s="2"/>
      <c r="K2035" s="2"/>
      <c r="L2035" s="2"/>
      <c r="M2035" s="2"/>
      <c r="N2035" s="2"/>
      <c r="O2035" s="1"/>
      <c r="P2035" s="1"/>
    </row>
    <row r="2036" spans="1:16" ht="15.6" x14ac:dyDescent="0.3">
      <c r="A2036" s="2"/>
      <c r="B2036" s="2"/>
      <c r="C2036" s="2"/>
      <c r="D2036" s="2"/>
      <c r="E2036" s="2"/>
      <c r="F2036" s="2"/>
      <c r="G2036" s="2"/>
      <c r="H2036" s="2"/>
      <c r="I2036" s="2"/>
      <c r="J2036" s="2"/>
      <c r="K2036" s="2"/>
      <c r="L2036" s="2"/>
      <c r="M2036" s="2"/>
      <c r="N2036" s="2"/>
      <c r="O2036" s="1"/>
      <c r="P2036" s="1"/>
    </row>
    <row r="2037" spans="1:16" ht="15.6" x14ac:dyDescent="0.3">
      <c r="A2037" s="2"/>
      <c r="B2037" s="2"/>
      <c r="C2037" s="2"/>
      <c r="D2037" s="2"/>
      <c r="E2037" s="2"/>
      <c r="F2037" s="2"/>
      <c r="G2037" s="2"/>
      <c r="H2037" s="2"/>
      <c r="I2037" s="2"/>
      <c r="J2037" s="2"/>
      <c r="K2037" s="2"/>
      <c r="L2037" s="2"/>
      <c r="M2037" s="2"/>
      <c r="N2037" s="2"/>
      <c r="O2037" s="1"/>
      <c r="P2037" s="1"/>
    </row>
    <row r="2038" spans="1:16" ht="15.6" x14ac:dyDescent="0.3">
      <c r="A2038" s="2"/>
      <c r="B2038" s="2"/>
      <c r="C2038" s="2"/>
      <c r="D2038" s="2"/>
      <c r="E2038" s="2"/>
      <c r="F2038" s="2"/>
      <c r="G2038" s="2"/>
      <c r="H2038" s="2"/>
      <c r="I2038" s="2"/>
      <c r="J2038" s="2"/>
      <c r="K2038" s="2"/>
      <c r="L2038" s="2"/>
      <c r="M2038" s="2"/>
      <c r="N2038" s="2"/>
      <c r="O2038" s="1"/>
      <c r="P2038" s="1"/>
    </row>
    <row r="2039" spans="1:16" ht="15.6" x14ac:dyDescent="0.3">
      <c r="A2039" s="2"/>
      <c r="B2039" s="2"/>
      <c r="C2039" s="2"/>
      <c r="D2039" s="2"/>
      <c r="E2039" s="2"/>
      <c r="F2039" s="2"/>
      <c r="G2039" s="2"/>
      <c r="H2039" s="2"/>
      <c r="I2039" s="2"/>
      <c r="J2039" s="2"/>
      <c r="K2039" s="2"/>
      <c r="L2039" s="2"/>
      <c r="M2039" s="2"/>
      <c r="N2039" s="2"/>
      <c r="O2039" s="1"/>
      <c r="P2039" s="1"/>
    </row>
    <row r="2040" spans="1:16" ht="15.6" x14ac:dyDescent="0.3">
      <c r="A2040" s="2"/>
      <c r="B2040" s="2"/>
      <c r="C2040" s="2"/>
      <c r="D2040" s="2"/>
      <c r="E2040" s="2"/>
      <c r="F2040" s="2"/>
      <c r="G2040" s="2"/>
      <c r="H2040" s="2"/>
      <c r="I2040" s="2"/>
      <c r="J2040" s="2"/>
      <c r="K2040" s="2"/>
      <c r="L2040" s="2"/>
      <c r="M2040" s="2"/>
      <c r="N2040" s="2"/>
      <c r="O2040" s="1"/>
      <c r="P2040" s="1"/>
    </row>
    <row r="2041" spans="1:16" ht="15.6" x14ac:dyDescent="0.3">
      <c r="A2041" s="2"/>
      <c r="B2041" s="2"/>
      <c r="C2041" s="2"/>
      <c r="D2041" s="2"/>
      <c r="E2041" s="2"/>
      <c r="F2041" s="2"/>
      <c r="G2041" s="2"/>
      <c r="H2041" s="2"/>
      <c r="I2041" s="2"/>
      <c r="J2041" s="2"/>
      <c r="K2041" s="2"/>
      <c r="L2041" s="2"/>
      <c r="M2041" s="2"/>
      <c r="N2041" s="2"/>
      <c r="O2041" s="1"/>
      <c r="P2041" s="1"/>
    </row>
    <row r="2042" spans="1:16" ht="15.6" x14ac:dyDescent="0.3">
      <c r="A2042" s="2"/>
      <c r="B2042" s="2"/>
      <c r="C2042" s="2"/>
      <c r="D2042" s="2"/>
      <c r="E2042" s="2"/>
      <c r="F2042" s="2"/>
      <c r="G2042" s="2"/>
      <c r="H2042" s="2"/>
      <c r="I2042" s="2"/>
      <c r="J2042" s="2"/>
      <c r="K2042" s="2"/>
      <c r="L2042" s="2"/>
      <c r="M2042" s="2"/>
      <c r="N2042" s="2"/>
      <c r="O2042" s="1"/>
      <c r="P2042" s="1"/>
    </row>
    <row r="2043" spans="1:16" ht="15.6" x14ac:dyDescent="0.3">
      <c r="A2043" s="2"/>
      <c r="B2043" s="2"/>
      <c r="C2043" s="2"/>
      <c r="D2043" s="2"/>
      <c r="E2043" s="2"/>
      <c r="F2043" s="2"/>
      <c r="G2043" s="2"/>
      <c r="H2043" s="2"/>
      <c r="I2043" s="2"/>
      <c r="J2043" s="2"/>
      <c r="K2043" s="2"/>
      <c r="L2043" s="2"/>
      <c r="M2043" s="2"/>
      <c r="N2043" s="2"/>
      <c r="O2043" s="1"/>
      <c r="P2043" s="1"/>
    </row>
    <row r="2044" spans="1:16" ht="15.6" x14ac:dyDescent="0.3">
      <c r="A2044" s="2"/>
      <c r="B2044" s="2"/>
      <c r="C2044" s="2"/>
      <c r="D2044" s="2"/>
      <c r="E2044" s="2"/>
      <c r="F2044" s="2"/>
      <c r="G2044" s="2"/>
      <c r="H2044" s="2"/>
      <c r="I2044" s="2"/>
      <c r="J2044" s="2"/>
      <c r="K2044" s="2"/>
      <c r="L2044" s="2"/>
      <c r="M2044" s="2"/>
      <c r="N2044" s="2"/>
      <c r="O2044" s="1"/>
      <c r="P2044" s="1"/>
    </row>
    <row r="2045" spans="1:16" ht="15.6" x14ac:dyDescent="0.3">
      <c r="A2045" s="2"/>
      <c r="B2045" s="2"/>
      <c r="C2045" s="2"/>
      <c r="D2045" s="2"/>
      <c r="E2045" s="2"/>
      <c r="F2045" s="2"/>
      <c r="G2045" s="2"/>
      <c r="H2045" s="2"/>
      <c r="I2045" s="2"/>
      <c r="J2045" s="2"/>
      <c r="K2045" s="2"/>
      <c r="L2045" s="2"/>
      <c r="M2045" s="2"/>
      <c r="N2045" s="2"/>
      <c r="O2045" s="1"/>
      <c r="P2045" s="1"/>
    </row>
    <row r="2046" spans="1:16" ht="15.6" x14ac:dyDescent="0.3">
      <c r="A2046" s="2"/>
      <c r="B2046" s="2"/>
      <c r="C2046" s="2"/>
      <c r="D2046" s="2"/>
      <c r="E2046" s="2"/>
      <c r="F2046" s="2"/>
      <c r="G2046" s="2"/>
      <c r="H2046" s="2"/>
      <c r="I2046" s="2"/>
      <c r="J2046" s="2"/>
      <c r="K2046" s="2"/>
      <c r="L2046" s="2"/>
      <c r="M2046" s="2"/>
      <c r="N2046" s="2"/>
      <c r="O2046" s="1"/>
      <c r="P2046" s="1"/>
    </row>
    <row r="2047" spans="1:16" ht="15.6" x14ac:dyDescent="0.3">
      <c r="A2047" s="2"/>
      <c r="B2047" s="2"/>
      <c r="C2047" s="2"/>
      <c r="D2047" s="2"/>
      <c r="E2047" s="2"/>
      <c r="F2047" s="2"/>
      <c r="G2047" s="2"/>
      <c r="H2047" s="2"/>
      <c r="I2047" s="2"/>
      <c r="J2047" s="2"/>
      <c r="K2047" s="2"/>
      <c r="L2047" s="2"/>
      <c r="M2047" s="2"/>
      <c r="N2047" s="2"/>
      <c r="O2047" s="1"/>
      <c r="P2047" s="1"/>
    </row>
    <row r="2048" spans="1:16" ht="15.6" x14ac:dyDescent="0.3">
      <c r="A2048" s="2"/>
      <c r="B2048" s="2"/>
      <c r="C2048" s="2"/>
      <c r="D2048" s="2"/>
      <c r="E2048" s="2"/>
      <c r="F2048" s="2"/>
      <c r="G2048" s="2"/>
      <c r="H2048" s="2"/>
      <c r="I2048" s="2"/>
      <c r="J2048" s="2"/>
      <c r="K2048" s="2"/>
      <c r="L2048" s="2"/>
      <c r="M2048" s="2"/>
      <c r="N2048" s="2"/>
      <c r="O2048" s="1"/>
      <c r="P2048" s="1"/>
    </row>
    <row r="2049" spans="1:16" ht="15.6" x14ac:dyDescent="0.3">
      <c r="A2049" s="2"/>
      <c r="B2049" s="2"/>
      <c r="C2049" s="2"/>
      <c r="D2049" s="2"/>
      <c r="E2049" s="2"/>
      <c r="F2049" s="2"/>
      <c r="G2049" s="2"/>
      <c r="H2049" s="2"/>
      <c r="I2049" s="2"/>
      <c r="J2049" s="2"/>
      <c r="K2049" s="2"/>
      <c r="L2049" s="2"/>
      <c r="M2049" s="2"/>
      <c r="N2049" s="2"/>
      <c r="O2049" s="1"/>
      <c r="P2049" s="1"/>
    </row>
    <row r="2050" spans="1:16" ht="15.6" x14ac:dyDescent="0.3">
      <c r="A2050" s="2"/>
      <c r="B2050" s="2"/>
      <c r="C2050" s="2"/>
      <c r="D2050" s="2"/>
      <c r="E2050" s="2"/>
      <c r="F2050" s="2"/>
      <c r="G2050" s="2"/>
      <c r="H2050" s="2"/>
      <c r="I2050" s="2"/>
      <c r="J2050" s="2"/>
      <c r="K2050" s="2"/>
      <c r="L2050" s="2"/>
      <c r="M2050" s="2"/>
      <c r="N2050" s="2"/>
      <c r="O2050" s="1"/>
      <c r="P2050" s="1"/>
    </row>
    <row r="2051" spans="1:16" ht="15.6" x14ac:dyDescent="0.3">
      <c r="A2051" s="2"/>
      <c r="B2051" s="2"/>
      <c r="C2051" s="2"/>
      <c r="D2051" s="2"/>
      <c r="E2051" s="2"/>
      <c r="F2051" s="2"/>
      <c r="G2051" s="2"/>
      <c r="H2051" s="2"/>
      <c r="I2051" s="2"/>
      <c r="J2051" s="2"/>
      <c r="K2051" s="2"/>
      <c r="L2051" s="2"/>
      <c r="M2051" s="2"/>
      <c r="N2051" s="2"/>
      <c r="O2051" s="1"/>
      <c r="P2051" s="1"/>
    </row>
    <row r="2052" spans="1:16" ht="15.6" x14ac:dyDescent="0.3">
      <c r="A2052" s="2"/>
      <c r="B2052" s="2"/>
      <c r="C2052" s="2"/>
      <c r="D2052" s="2"/>
      <c r="E2052" s="2"/>
      <c r="F2052" s="2"/>
      <c r="G2052" s="2"/>
      <c r="H2052" s="2"/>
      <c r="I2052" s="2"/>
      <c r="J2052" s="2"/>
      <c r="K2052" s="2"/>
      <c r="L2052" s="2"/>
      <c r="M2052" s="2"/>
      <c r="N2052" s="2"/>
      <c r="O2052" s="1"/>
      <c r="P2052" s="1"/>
    </row>
    <row r="2053" spans="1:16" ht="15.6" x14ac:dyDescent="0.3">
      <c r="A2053" s="2"/>
      <c r="B2053" s="2"/>
      <c r="C2053" s="2"/>
      <c r="D2053" s="2"/>
      <c r="E2053" s="2"/>
      <c r="F2053" s="2"/>
      <c r="G2053" s="2"/>
      <c r="H2053" s="2"/>
      <c r="I2053" s="2"/>
      <c r="J2053" s="2"/>
      <c r="K2053" s="2"/>
      <c r="L2053" s="2"/>
      <c r="M2053" s="2"/>
      <c r="N2053" s="2"/>
      <c r="O2053" s="1"/>
      <c r="P2053" s="1"/>
    </row>
    <row r="2054" spans="1:16" ht="15.6" x14ac:dyDescent="0.3">
      <c r="A2054" s="2"/>
      <c r="B2054" s="2"/>
      <c r="C2054" s="2"/>
      <c r="D2054" s="2"/>
      <c r="E2054" s="2"/>
      <c r="F2054" s="2"/>
      <c r="G2054" s="2"/>
      <c r="H2054" s="2"/>
      <c r="I2054" s="2"/>
      <c r="J2054" s="2"/>
      <c r="K2054" s="2"/>
      <c r="L2054" s="2"/>
      <c r="M2054" s="2"/>
      <c r="N2054" s="2"/>
      <c r="O2054" s="1"/>
      <c r="P2054" s="1"/>
    </row>
    <row r="2055" spans="1:16" ht="15.6" x14ac:dyDescent="0.3">
      <c r="A2055" s="2"/>
      <c r="B2055" s="2"/>
      <c r="C2055" s="2"/>
      <c r="D2055" s="2"/>
      <c r="E2055" s="2"/>
      <c r="F2055" s="2"/>
      <c r="G2055" s="2"/>
      <c r="H2055" s="2"/>
      <c r="I2055" s="2"/>
      <c r="J2055" s="2"/>
      <c r="K2055" s="2"/>
      <c r="L2055" s="2"/>
      <c r="M2055" s="2"/>
      <c r="N2055" s="2"/>
      <c r="O2055" s="1"/>
      <c r="P2055" s="1"/>
    </row>
    <row r="2056" spans="1:16" ht="15.6" x14ac:dyDescent="0.3">
      <c r="A2056" s="2"/>
      <c r="B2056" s="2"/>
      <c r="C2056" s="2"/>
      <c r="D2056" s="2"/>
      <c r="E2056" s="2"/>
      <c r="F2056" s="2"/>
      <c r="G2056" s="2"/>
      <c r="H2056" s="2"/>
      <c r="I2056" s="2"/>
      <c r="J2056" s="2"/>
      <c r="K2056" s="2"/>
      <c r="L2056" s="2"/>
      <c r="M2056" s="2"/>
      <c r="N2056" s="2"/>
      <c r="O2056" s="1"/>
      <c r="P2056" s="1"/>
    </row>
    <row r="2057" spans="1:16" ht="15.6" x14ac:dyDescent="0.3">
      <c r="A2057" s="2"/>
      <c r="B2057" s="2"/>
      <c r="C2057" s="2"/>
      <c r="D2057" s="2"/>
      <c r="E2057" s="2"/>
      <c r="F2057" s="2"/>
      <c r="G2057" s="2"/>
      <c r="H2057" s="2"/>
      <c r="I2057" s="2"/>
      <c r="J2057" s="2"/>
      <c r="K2057" s="2"/>
      <c r="L2057" s="2"/>
      <c r="M2057" s="2"/>
      <c r="N2057" s="2"/>
      <c r="O2057" s="1"/>
      <c r="P2057" s="1"/>
    </row>
    <row r="2058" spans="1:16" ht="15.6" x14ac:dyDescent="0.3">
      <c r="A2058" s="2"/>
      <c r="B2058" s="2"/>
      <c r="C2058" s="2"/>
      <c r="D2058" s="2"/>
      <c r="E2058" s="2"/>
      <c r="F2058" s="2"/>
      <c r="G2058" s="2"/>
      <c r="H2058" s="2"/>
      <c r="I2058" s="2"/>
      <c r="J2058" s="2"/>
      <c r="K2058" s="2"/>
      <c r="L2058" s="2"/>
      <c r="M2058" s="2"/>
      <c r="N2058" s="2"/>
      <c r="O2058" s="1"/>
      <c r="P2058" s="1"/>
    </row>
    <row r="2059" spans="1:16" ht="15.6" x14ac:dyDescent="0.3">
      <c r="A2059" s="2"/>
      <c r="B2059" s="2"/>
      <c r="C2059" s="2"/>
      <c r="D2059" s="2"/>
      <c r="E2059" s="2"/>
      <c r="F2059" s="2"/>
      <c r="G2059" s="2"/>
      <c r="H2059" s="2"/>
      <c r="I2059" s="2"/>
      <c r="J2059" s="2"/>
      <c r="K2059" s="2"/>
      <c r="L2059" s="2"/>
      <c r="M2059" s="2"/>
      <c r="N2059" s="2"/>
      <c r="O2059" s="1"/>
      <c r="P2059" s="1"/>
    </row>
    <row r="2060" spans="1:16" ht="15.6" x14ac:dyDescent="0.3">
      <c r="A2060" s="2"/>
      <c r="B2060" s="2"/>
      <c r="C2060" s="2"/>
      <c r="D2060" s="2"/>
      <c r="E2060" s="2"/>
      <c r="F2060" s="2"/>
      <c r="G2060" s="2"/>
      <c r="H2060" s="2"/>
      <c r="I2060" s="2"/>
      <c r="J2060" s="2"/>
      <c r="K2060" s="2"/>
      <c r="L2060" s="2"/>
      <c r="M2060" s="2"/>
      <c r="N2060" s="2"/>
      <c r="O2060" s="1"/>
      <c r="P2060" s="1"/>
    </row>
    <row r="2061" spans="1:16" ht="15.6" x14ac:dyDescent="0.3">
      <c r="A2061" s="2"/>
      <c r="B2061" s="2"/>
      <c r="C2061" s="2"/>
      <c r="D2061" s="2"/>
      <c r="E2061" s="2"/>
      <c r="F2061" s="2"/>
      <c r="G2061" s="2"/>
      <c r="H2061" s="2"/>
      <c r="I2061" s="2"/>
      <c r="J2061" s="2"/>
      <c r="K2061" s="2"/>
      <c r="L2061" s="2"/>
      <c r="M2061" s="2"/>
      <c r="N2061" s="2"/>
      <c r="O2061" s="1"/>
      <c r="P2061" s="1"/>
    </row>
    <row r="2062" spans="1:16" ht="15.6" x14ac:dyDescent="0.3">
      <c r="A2062" s="2"/>
      <c r="B2062" s="2"/>
      <c r="C2062" s="2"/>
      <c r="D2062" s="2"/>
      <c r="E2062" s="2"/>
      <c r="F2062" s="2"/>
      <c r="G2062" s="2"/>
      <c r="H2062" s="2"/>
      <c r="I2062" s="2"/>
      <c r="J2062" s="2"/>
      <c r="K2062" s="2"/>
      <c r="L2062" s="2"/>
      <c r="M2062" s="2"/>
      <c r="N2062" s="2"/>
      <c r="O2062" s="1"/>
      <c r="P2062" s="1"/>
    </row>
    <row r="2063" spans="1:16" ht="15.6" x14ac:dyDescent="0.3">
      <c r="A2063" s="2"/>
      <c r="B2063" s="2"/>
      <c r="C2063" s="2"/>
      <c r="D2063" s="2"/>
      <c r="E2063" s="2"/>
      <c r="F2063" s="2"/>
      <c r="G2063" s="2"/>
      <c r="H2063" s="2"/>
      <c r="I2063" s="2"/>
      <c r="J2063" s="2"/>
      <c r="K2063" s="2"/>
      <c r="L2063" s="2"/>
      <c r="M2063" s="2"/>
      <c r="N2063" s="2"/>
      <c r="O2063" s="1"/>
      <c r="P2063" s="1"/>
    </row>
    <row r="2064" spans="1:16" ht="15.6" x14ac:dyDescent="0.3">
      <c r="A2064" s="2"/>
      <c r="B2064" s="2"/>
      <c r="C2064" s="2"/>
      <c r="D2064" s="2"/>
      <c r="E2064" s="2"/>
      <c r="F2064" s="2"/>
      <c r="G2064" s="2"/>
      <c r="H2064" s="2"/>
      <c r="I2064" s="2"/>
      <c r="J2064" s="2"/>
      <c r="K2064" s="2"/>
      <c r="L2064" s="2"/>
      <c r="M2064" s="2"/>
      <c r="N2064" s="2"/>
      <c r="O2064" s="1"/>
      <c r="P2064" s="1"/>
    </row>
    <row r="2065" spans="1:16" ht="15.6" x14ac:dyDescent="0.3">
      <c r="A2065" s="2"/>
      <c r="B2065" s="2"/>
      <c r="C2065" s="2"/>
      <c r="D2065" s="2"/>
      <c r="E2065" s="2"/>
      <c r="F2065" s="2"/>
      <c r="G2065" s="2"/>
      <c r="H2065" s="2"/>
      <c r="I2065" s="2"/>
      <c r="J2065" s="2"/>
      <c r="K2065" s="2"/>
      <c r="L2065" s="2"/>
      <c r="M2065" s="2"/>
      <c r="N2065" s="2"/>
      <c r="O2065" s="1"/>
      <c r="P2065" s="1"/>
    </row>
    <row r="2066" spans="1:16" ht="15.6" x14ac:dyDescent="0.3">
      <c r="A2066" s="2"/>
      <c r="B2066" s="2"/>
      <c r="C2066" s="2"/>
      <c r="D2066" s="2"/>
      <c r="E2066" s="2"/>
      <c r="F2066" s="2"/>
      <c r="G2066" s="2"/>
      <c r="H2066" s="2"/>
      <c r="I2066" s="2"/>
      <c r="J2066" s="2"/>
      <c r="K2066" s="2"/>
      <c r="L2066" s="2"/>
      <c r="M2066" s="2"/>
      <c r="N2066" s="2"/>
      <c r="O2066" s="1"/>
      <c r="P2066" s="1"/>
    </row>
    <row r="2067" spans="1:16" ht="15.6" x14ac:dyDescent="0.3">
      <c r="A2067" s="2"/>
      <c r="B2067" s="2"/>
      <c r="C2067" s="2"/>
      <c r="D2067" s="2"/>
      <c r="E2067" s="2"/>
      <c r="F2067" s="2"/>
      <c r="G2067" s="2"/>
      <c r="H2067" s="2"/>
      <c r="I2067" s="2"/>
      <c r="J2067" s="2"/>
      <c r="K2067" s="2"/>
      <c r="L2067" s="2"/>
      <c r="M2067" s="2"/>
      <c r="N2067" s="2"/>
      <c r="O2067" s="1"/>
      <c r="P2067" s="1"/>
    </row>
    <row r="2068" spans="1:16" ht="15.6" x14ac:dyDescent="0.3">
      <c r="A2068" s="2"/>
      <c r="B2068" s="2"/>
      <c r="C2068" s="2"/>
      <c r="D2068" s="2"/>
      <c r="E2068" s="2"/>
      <c r="F2068" s="2"/>
      <c r="G2068" s="2"/>
      <c r="H2068" s="2"/>
      <c r="I2068" s="2"/>
      <c r="J2068" s="2"/>
      <c r="K2068" s="2"/>
      <c r="L2068" s="2"/>
      <c r="M2068" s="2"/>
      <c r="N2068" s="2"/>
      <c r="O2068" s="1"/>
      <c r="P2068" s="1"/>
    </row>
    <row r="2069" spans="1:16" ht="15.6" x14ac:dyDescent="0.3">
      <c r="A2069" s="2"/>
      <c r="B2069" s="2"/>
      <c r="C2069" s="2"/>
      <c r="D2069" s="2"/>
      <c r="E2069" s="2"/>
      <c r="F2069" s="2"/>
      <c r="G2069" s="2"/>
      <c r="H2069" s="2"/>
      <c r="I2069" s="2"/>
      <c r="J2069" s="2"/>
      <c r="K2069" s="2"/>
      <c r="L2069" s="2"/>
      <c r="M2069" s="2"/>
      <c r="N2069" s="2"/>
      <c r="O2069" s="1"/>
      <c r="P2069" s="1"/>
    </row>
    <row r="2070" spans="1:16" ht="15.6" x14ac:dyDescent="0.3">
      <c r="A2070" s="2"/>
      <c r="B2070" s="2"/>
      <c r="C2070" s="2"/>
      <c r="D2070" s="2"/>
      <c r="E2070" s="2"/>
      <c r="F2070" s="2"/>
      <c r="G2070" s="2"/>
      <c r="H2070" s="2"/>
      <c r="I2070" s="2"/>
      <c r="J2070" s="2"/>
      <c r="K2070" s="2"/>
      <c r="L2070" s="2"/>
      <c r="M2070" s="2"/>
      <c r="N2070" s="2"/>
      <c r="O2070" s="1"/>
      <c r="P2070" s="1"/>
    </row>
    <row r="2071" spans="1:16" ht="15.6" x14ac:dyDescent="0.3">
      <c r="A2071" s="2"/>
      <c r="B2071" s="2"/>
      <c r="C2071" s="2"/>
      <c r="D2071" s="2"/>
      <c r="E2071" s="2"/>
      <c r="F2071" s="2"/>
      <c r="G2071" s="2"/>
      <c r="H2071" s="2"/>
      <c r="I2071" s="2"/>
      <c r="J2071" s="2"/>
      <c r="K2071" s="2"/>
      <c r="L2071" s="2"/>
      <c r="M2071" s="2"/>
      <c r="N2071" s="2"/>
      <c r="O2071" s="1"/>
      <c r="P2071" s="1"/>
    </row>
    <row r="2072" spans="1:16" ht="15.6" x14ac:dyDescent="0.3">
      <c r="A2072" s="2"/>
      <c r="B2072" s="2"/>
      <c r="C2072" s="2"/>
      <c r="D2072" s="2"/>
      <c r="E2072" s="2"/>
      <c r="F2072" s="2"/>
      <c r="G2072" s="2"/>
      <c r="H2072" s="2"/>
      <c r="I2072" s="2"/>
      <c r="J2072" s="2"/>
      <c r="K2072" s="2"/>
      <c r="L2072" s="2"/>
      <c r="M2072" s="2"/>
      <c r="N2072" s="2"/>
      <c r="O2072" s="1"/>
      <c r="P2072" s="1"/>
    </row>
    <row r="2073" spans="1:16" ht="15.6" x14ac:dyDescent="0.3">
      <c r="A2073" s="2"/>
      <c r="B2073" s="2"/>
      <c r="C2073" s="2"/>
      <c r="D2073" s="2"/>
      <c r="E2073" s="2"/>
      <c r="F2073" s="2"/>
      <c r="G2073" s="2"/>
      <c r="H2073" s="2"/>
      <c r="I2073" s="2"/>
      <c r="J2073" s="2"/>
      <c r="K2073" s="2"/>
      <c r="L2073" s="2"/>
      <c r="M2073" s="2"/>
      <c r="N2073" s="2"/>
      <c r="O2073" s="1"/>
      <c r="P2073" s="1"/>
    </row>
    <row r="2074" spans="1:16" ht="15.6" x14ac:dyDescent="0.3">
      <c r="A2074" s="2"/>
      <c r="B2074" s="2"/>
      <c r="C2074" s="2"/>
      <c r="D2074" s="2"/>
      <c r="E2074" s="2"/>
      <c r="F2074" s="2"/>
      <c r="G2074" s="2"/>
      <c r="H2074" s="2"/>
      <c r="I2074" s="2"/>
      <c r="J2074" s="2"/>
      <c r="K2074" s="2"/>
      <c r="L2074" s="2"/>
      <c r="M2074" s="2"/>
      <c r="N2074" s="2"/>
      <c r="O2074" s="1"/>
      <c r="P2074" s="1"/>
    </row>
    <row r="2075" spans="1:16" ht="15.6" x14ac:dyDescent="0.3">
      <c r="A2075" s="2"/>
      <c r="B2075" s="2"/>
      <c r="C2075" s="2"/>
      <c r="D2075" s="2"/>
      <c r="E2075" s="2"/>
      <c r="F2075" s="2"/>
      <c r="G2075" s="2"/>
      <c r="H2075" s="2"/>
      <c r="I2075" s="2"/>
      <c r="J2075" s="2"/>
      <c r="K2075" s="2"/>
      <c r="L2075" s="2"/>
      <c r="M2075" s="2"/>
      <c r="N2075" s="2"/>
      <c r="O2075" s="1"/>
      <c r="P2075" s="1"/>
    </row>
    <row r="2076" spans="1:16" ht="15.6" x14ac:dyDescent="0.3">
      <c r="A2076" s="2"/>
      <c r="B2076" s="2"/>
      <c r="C2076" s="2"/>
      <c r="D2076" s="2"/>
      <c r="E2076" s="2"/>
      <c r="F2076" s="2"/>
      <c r="G2076" s="2"/>
      <c r="H2076" s="2"/>
      <c r="I2076" s="2"/>
      <c r="J2076" s="2"/>
      <c r="K2076" s="2"/>
      <c r="L2076" s="2"/>
      <c r="M2076" s="2"/>
      <c r="N2076" s="2"/>
      <c r="O2076" s="1"/>
      <c r="P2076" s="1"/>
    </row>
    <row r="2077" spans="1:16" ht="15.6" x14ac:dyDescent="0.3">
      <c r="A2077" s="2"/>
      <c r="B2077" s="2"/>
      <c r="C2077" s="2"/>
      <c r="D2077" s="2"/>
      <c r="E2077" s="2"/>
      <c r="F2077" s="2"/>
      <c r="G2077" s="2"/>
      <c r="H2077" s="2"/>
      <c r="I2077" s="2"/>
      <c r="J2077" s="2"/>
      <c r="K2077" s="2"/>
      <c r="L2077" s="2"/>
      <c r="M2077" s="2"/>
      <c r="N2077" s="2"/>
      <c r="O2077" s="1"/>
      <c r="P2077" s="1"/>
    </row>
    <row r="2078" spans="1:16" ht="15.6" x14ac:dyDescent="0.3">
      <c r="A2078" s="2"/>
      <c r="B2078" s="2"/>
      <c r="C2078" s="2"/>
      <c r="D2078" s="2"/>
      <c r="E2078" s="2"/>
      <c r="F2078" s="2"/>
      <c r="G2078" s="2"/>
      <c r="H2078" s="2"/>
      <c r="I2078" s="2"/>
      <c r="J2078" s="2"/>
      <c r="K2078" s="2"/>
      <c r="L2078" s="2"/>
      <c r="M2078" s="2"/>
      <c r="N2078" s="2"/>
      <c r="O2078" s="1"/>
      <c r="P2078" s="1"/>
    </row>
    <row r="2079" spans="1:16" ht="15.6" x14ac:dyDescent="0.3">
      <c r="A2079" s="2"/>
      <c r="B2079" s="2"/>
      <c r="C2079" s="2"/>
      <c r="D2079" s="2"/>
      <c r="E2079" s="2"/>
      <c r="F2079" s="2"/>
      <c r="G2079" s="2"/>
      <c r="H2079" s="2"/>
      <c r="I2079" s="2"/>
      <c r="J2079" s="2"/>
      <c r="K2079" s="2"/>
      <c r="L2079" s="2"/>
      <c r="M2079" s="2"/>
      <c r="N2079" s="2"/>
      <c r="O2079" s="1"/>
      <c r="P2079" s="1"/>
    </row>
    <row r="2080" spans="1:16" ht="15.6" x14ac:dyDescent="0.3">
      <c r="A2080" s="2"/>
      <c r="B2080" s="2"/>
      <c r="C2080" s="2"/>
      <c r="D2080" s="2"/>
      <c r="E2080" s="2"/>
      <c r="F2080" s="2"/>
      <c r="G2080" s="2"/>
      <c r="H2080" s="2"/>
      <c r="I2080" s="2"/>
      <c r="J2080" s="2"/>
      <c r="K2080" s="2"/>
      <c r="L2080" s="2"/>
      <c r="M2080" s="2"/>
      <c r="N2080" s="2"/>
      <c r="O2080" s="1"/>
      <c r="P2080" s="1"/>
    </row>
    <row r="2081" spans="1:16" ht="15.6" x14ac:dyDescent="0.3">
      <c r="A2081" s="2"/>
      <c r="B2081" s="2"/>
      <c r="C2081" s="2"/>
      <c r="D2081" s="2"/>
      <c r="E2081" s="2"/>
      <c r="F2081" s="2"/>
      <c r="G2081" s="2"/>
      <c r="H2081" s="2"/>
      <c r="I2081" s="2"/>
      <c r="J2081" s="2"/>
      <c r="K2081" s="2"/>
      <c r="L2081" s="2"/>
      <c r="M2081" s="2"/>
      <c r="N2081" s="2"/>
      <c r="O2081" s="1"/>
      <c r="P2081" s="1"/>
    </row>
    <row r="2082" spans="1:16" ht="15.6" x14ac:dyDescent="0.3">
      <c r="A2082" s="2"/>
      <c r="B2082" s="2"/>
      <c r="C2082" s="2"/>
      <c r="D2082" s="2"/>
      <c r="E2082" s="2"/>
      <c r="F2082" s="2"/>
      <c r="G2082" s="2"/>
      <c r="H2082" s="2"/>
      <c r="I2082" s="2"/>
      <c r="J2082" s="2"/>
      <c r="K2082" s="2"/>
      <c r="L2082" s="2"/>
      <c r="M2082" s="2"/>
      <c r="N2082" s="2"/>
      <c r="O2082" s="1"/>
      <c r="P2082" s="1"/>
    </row>
    <row r="2083" spans="1:16" ht="15.6" x14ac:dyDescent="0.3">
      <c r="A2083" s="2"/>
      <c r="B2083" s="2"/>
      <c r="C2083" s="2"/>
      <c r="D2083" s="2"/>
      <c r="E2083" s="2"/>
      <c r="F2083" s="2"/>
      <c r="G2083" s="2"/>
      <c r="H2083" s="2"/>
      <c r="I2083" s="2"/>
      <c r="J2083" s="2"/>
      <c r="K2083" s="2"/>
      <c r="L2083" s="2"/>
      <c r="M2083" s="2"/>
      <c r="N2083" s="2"/>
      <c r="O2083" s="1"/>
      <c r="P2083" s="1"/>
    </row>
    <row r="2084" spans="1:16" ht="15.6" x14ac:dyDescent="0.3">
      <c r="A2084" s="2"/>
      <c r="B2084" s="2"/>
      <c r="C2084" s="2"/>
      <c r="D2084" s="2"/>
      <c r="E2084" s="2"/>
      <c r="F2084" s="2"/>
      <c r="G2084" s="2"/>
      <c r="H2084" s="2"/>
      <c r="I2084" s="2"/>
      <c r="J2084" s="2"/>
      <c r="K2084" s="2"/>
      <c r="L2084" s="2"/>
      <c r="M2084" s="2"/>
      <c r="N2084" s="2"/>
      <c r="O2084" s="1"/>
      <c r="P2084" s="1"/>
    </row>
    <row r="2085" spans="1:16" ht="15.6" x14ac:dyDescent="0.3">
      <c r="A2085" s="2"/>
      <c r="B2085" s="2"/>
      <c r="C2085" s="2"/>
      <c r="D2085" s="2"/>
      <c r="E2085" s="2"/>
      <c r="F2085" s="2"/>
      <c r="G2085" s="2"/>
      <c r="H2085" s="2"/>
      <c r="I2085" s="2"/>
      <c r="J2085" s="2"/>
      <c r="K2085" s="2"/>
      <c r="L2085" s="2"/>
      <c r="M2085" s="2"/>
      <c r="N2085" s="2"/>
      <c r="O2085" s="1"/>
      <c r="P2085" s="1"/>
    </row>
    <row r="2086" spans="1:16" ht="15.6" x14ac:dyDescent="0.3">
      <c r="A2086" s="2"/>
      <c r="B2086" s="2"/>
      <c r="C2086" s="2"/>
      <c r="D2086" s="2"/>
      <c r="E2086" s="2"/>
      <c r="F2086" s="2"/>
      <c r="G2086" s="2"/>
      <c r="H2086" s="2"/>
      <c r="I2086" s="2"/>
      <c r="J2086" s="2"/>
      <c r="K2086" s="2"/>
      <c r="L2086" s="2"/>
      <c r="M2086" s="2"/>
      <c r="N2086" s="2"/>
      <c r="O2086" s="1"/>
      <c r="P2086" s="1"/>
    </row>
    <row r="2087" spans="1:16" ht="15.6" x14ac:dyDescent="0.3">
      <c r="A2087" s="2"/>
      <c r="B2087" s="2"/>
      <c r="C2087" s="2"/>
      <c r="D2087" s="2"/>
      <c r="E2087" s="2"/>
      <c r="F2087" s="2"/>
      <c r="G2087" s="2"/>
      <c r="H2087" s="2"/>
      <c r="I2087" s="2"/>
      <c r="J2087" s="2"/>
      <c r="K2087" s="2"/>
      <c r="L2087" s="2"/>
      <c r="M2087" s="2"/>
      <c r="N2087" s="2"/>
      <c r="O2087" s="1"/>
      <c r="P2087" s="1"/>
    </row>
    <row r="2088" spans="1:16" ht="15.6" x14ac:dyDescent="0.3">
      <c r="A2088" s="2"/>
      <c r="B2088" s="2"/>
      <c r="C2088" s="2"/>
      <c r="D2088" s="2"/>
      <c r="E2088" s="2"/>
      <c r="F2088" s="2"/>
      <c r="G2088" s="2"/>
      <c r="H2088" s="2"/>
      <c r="I2088" s="2"/>
      <c r="J2088" s="2"/>
      <c r="K2088" s="2"/>
      <c r="L2088" s="2"/>
      <c r="M2088" s="2"/>
      <c r="N2088" s="2"/>
      <c r="O2088" s="1"/>
      <c r="P2088" s="1"/>
    </row>
    <row r="2089" spans="1:16" ht="15.6" x14ac:dyDescent="0.3">
      <c r="A2089" s="2"/>
      <c r="B2089" s="2"/>
      <c r="C2089" s="2"/>
      <c r="D2089" s="2"/>
      <c r="E2089" s="2"/>
      <c r="F2089" s="2"/>
      <c r="G2089" s="2"/>
      <c r="H2089" s="2"/>
      <c r="I2089" s="2"/>
      <c r="J2089" s="2"/>
      <c r="K2089" s="2"/>
      <c r="L2089" s="2"/>
      <c r="M2089" s="2"/>
      <c r="N2089" s="2"/>
      <c r="O2089" s="1"/>
      <c r="P2089" s="1"/>
    </row>
    <row r="2090" spans="1:16" ht="15.6" x14ac:dyDescent="0.3">
      <c r="A2090" s="2"/>
      <c r="B2090" s="2"/>
      <c r="C2090" s="2"/>
      <c r="D2090" s="2"/>
      <c r="E2090" s="2"/>
      <c r="F2090" s="2"/>
      <c r="G2090" s="2"/>
      <c r="H2090" s="2"/>
      <c r="I2090" s="2"/>
      <c r="J2090" s="2"/>
      <c r="K2090" s="2"/>
      <c r="L2090" s="2"/>
      <c r="M2090" s="2"/>
      <c r="N2090" s="2"/>
      <c r="O2090" s="1"/>
      <c r="P2090" s="1"/>
    </row>
    <row r="2091" spans="1:16" ht="15.6" x14ac:dyDescent="0.3">
      <c r="A2091" s="2"/>
      <c r="B2091" s="2"/>
      <c r="C2091" s="2"/>
      <c r="D2091" s="2"/>
      <c r="E2091" s="2"/>
      <c r="F2091" s="2"/>
      <c r="G2091" s="2"/>
      <c r="H2091" s="2"/>
      <c r="I2091" s="2"/>
      <c r="J2091" s="2"/>
      <c r="K2091" s="2"/>
      <c r="L2091" s="2"/>
      <c r="M2091" s="2"/>
      <c r="N2091" s="2"/>
      <c r="O2091" s="1"/>
      <c r="P2091" s="1"/>
    </row>
    <row r="2092" spans="1:16" ht="15.6" x14ac:dyDescent="0.3">
      <c r="A2092" s="2"/>
      <c r="B2092" s="2"/>
      <c r="C2092" s="2"/>
      <c r="D2092" s="2"/>
      <c r="E2092" s="2"/>
      <c r="F2092" s="2"/>
      <c r="G2092" s="2"/>
      <c r="H2092" s="2"/>
      <c r="I2092" s="2"/>
      <c r="J2092" s="2"/>
      <c r="K2092" s="2"/>
      <c r="L2092" s="2"/>
      <c r="M2092" s="2"/>
      <c r="N2092" s="2"/>
      <c r="O2092" s="1"/>
      <c r="P2092" s="1"/>
    </row>
    <row r="2093" spans="1:16" ht="15.6" x14ac:dyDescent="0.3">
      <c r="A2093" s="2"/>
      <c r="B2093" s="2"/>
      <c r="C2093" s="2"/>
      <c r="D2093" s="2"/>
      <c r="E2093" s="2"/>
      <c r="F2093" s="2"/>
      <c r="G2093" s="2"/>
      <c r="H2093" s="2"/>
      <c r="I2093" s="2"/>
      <c r="J2093" s="2"/>
      <c r="K2093" s="2"/>
      <c r="L2093" s="2"/>
      <c r="M2093" s="2"/>
      <c r="N2093" s="2"/>
      <c r="O2093" s="1"/>
      <c r="P2093" s="1"/>
    </row>
    <row r="2094" spans="1:16" ht="15.6" x14ac:dyDescent="0.3">
      <c r="A2094" s="2"/>
      <c r="B2094" s="2"/>
      <c r="C2094" s="2"/>
      <c r="D2094" s="2"/>
      <c r="E2094" s="2"/>
      <c r="F2094" s="2"/>
      <c r="G2094" s="2"/>
      <c r="H2094" s="2"/>
      <c r="I2094" s="2"/>
      <c r="J2094" s="2"/>
      <c r="K2094" s="2"/>
      <c r="L2094" s="2"/>
      <c r="M2094" s="2"/>
      <c r="N2094" s="2"/>
      <c r="O2094" s="1"/>
      <c r="P2094" s="1"/>
    </row>
    <row r="2095" spans="1:16" ht="15.6" x14ac:dyDescent="0.3">
      <c r="A2095" s="2"/>
      <c r="B2095" s="2"/>
      <c r="C2095" s="2"/>
      <c r="D2095" s="2"/>
      <c r="E2095" s="2"/>
      <c r="F2095" s="2"/>
      <c r="G2095" s="2"/>
      <c r="H2095" s="2"/>
      <c r="I2095" s="2"/>
      <c r="J2095" s="2"/>
      <c r="K2095" s="2"/>
      <c r="L2095" s="2"/>
      <c r="M2095" s="2"/>
      <c r="N2095" s="2"/>
      <c r="O2095" s="1"/>
      <c r="P2095" s="1"/>
    </row>
    <row r="2096" spans="1:16" ht="15.6" x14ac:dyDescent="0.3">
      <c r="A2096" s="2"/>
      <c r="B2096" s="2"/>
      <c r="C2096" s="2"/>
      <c r="D2096" s="2"/>
      <c r="E2096" s="2"/>
      <c r="F2096" s="2"/>
      <c r="G2096" s="2"/>
      <c r="H2096" s="2"/>
      <c r="I2096" s="2"/>
      <c r="J2096" s="2"/>
      <c r="K2096" s="2"/>
      <c r="L2096" s="2"/>
      <c r="M2096" s="2"/>
      <c r="N2096" s="2"/>
      <c r="O2096" s="1"/>
      <c r="P2096" s="1"/>
    </row>
    <row r="2097" spans="1:16" ht="15.6" x14ac:dyDescent="0.3">
      <c r="A2097" s="2"/>
      <c r="B2097" s="2"/>
      <c r="C2097" s="2"/>
      <c r="D2097" s="2"/>
      <c r="E2097" s="2"/>
      <c r="F2097" s="2"/>
      <c r="G2097" s="2"/>
      <c r="H2097" s="2"/>
      <c r="I2097" s="2"/>
      <c r="J2097" s="2"/>
      <c r="K2097" s="2"/>
      <c r="L2097" s="2"/>
      <c r="M2097" s="2"/>
      <c r="N2097" s="2"/>
      <c r="O2097" s="1"/>
      <c r="P2097" s="1"/>
    </row>
    <row r="2098" spans="1:16" ht="15.6" x14ac:dyDescent="0.3">
      <c r="A2098" s="2"/>
      <c r="B2098" s="2"/>
      <c r="C2098" s="2"/>
      <c r="D2098" s="2"/>
      <c r="E2098" s="2"/>
      <c r="F2098" s="2"/>
      <c r="G2098" s="2"/>
      <c r="H2098" s="2"/>
      <c r="I2098" s="2"/>
      <c r="J2098" s="2"/>
      <c r="K2098" s="2"/>
      <c r="L2098" s="2"/>
      <c r="M2098" s="2"/>
      <c r="N2098" s="2"/>
      <c r="O2098" s="1"/>
      <c r="P2098" s="1"/>
    </row>
    <row r="2099" spans="1:16" ht="15.6" x14ac:dyDescent="0.3">
      <c r="A2099" s="2"/>
      <c r="B2099" s="2"/>
      <c r="C2099" s="2"/>
      <c r="D2099" s="2"/>
      <c r="E2099" s="2"/>
      <c r="F2099" s="2"/>
      <c r="G2099" s="2"/>
      <c r="H2099" s="2"/>
      <c r="I2099" s="2"/>
      <c r="J2099" s="2"/>
      <c r="K2099" s="2"/>
      <c r="L2099" s="2"/>
      <c r="M2099" s="2"/>
      <c r="N2099" s="2"/>
      <c r="O2099" s="1"/>
      <c r="P2099" s="1"/>
    </row>
    <row r="2100" spans="1:16" ht="15.6" x14ac:dyDescent="0.3">
      <c r="A2100" s="2"/>
      <c r="B2100" s="2"/>
      <c r="C2100" s="2"/>
      <c r="D2100" s="2"/>
      <c r="E2100" s="2"/>
      <c r="F2100" s="2"/>
      <c r="G2100" s="2"/>
      <c r="H2100" s="2"/>
      <c r="I2100" s="2"/>
      <c r="J2100" s="2"/>
      <c r="K2100" s="2"/>
      <c r="L2100" s="2"/>
      <c r="M2100" s="2"/>
      <c r="N2100" s="2"/>
      <c r="O2100" s="1"/>
      <c r="P2100" s="1"/>
    </row>
    <row r="2101" spans="1:16" ht="15.6" x14ac:dyDescent="0.3">
      <c r="A2101" s="2"/>
      <c r="B2101" s="2"/>
      <c r="C2101" s="2"/>
      <c r="D2101" s="2"/>
      <c r="E2101" s="2"/>
      <c r="F2101" s="2"/>
      <c r="G2101" s="2"/>
      <c r="H2101" s="2"/>
      <c r="I2101" s="2"/>
      <c r="J2101" s="2"/>
      <c r="K2101" s="2"/>
      <c r="L2101" s="2"/>
      <c r="M2101" s="2"/>
      <c r="N2101" s="2"/>
      <c r="O2101" s="1"/>
      <c r="P2101" s="1"/>
    </row>
    <row r="2102" spans="1:16" ht="15.6" x14ac:dyDescent="0.3">
      <c r="A2102" s="2"/>
      <c r="B2102" s="2"/>
      <c r="C2102" s="2"/>
      <c r="D2102" s="2"/>
      <c r="E2102" s="2"/>
      <c r="F2102" s="2"/>
      <c r="G2102" s="2"/>
      <c r="H2102" s="2"/>
      <c r="I2102" s="2"/>
      <c r="J2102" s="2"/>
      <c r="K2102" s="2"/>
      <c r="L2102" s="2"/>
      <c r="M2102" s="2"/>
      <c r="N2102" s="2"/>
      <c r="O2102" s="1"/>
      <c r="P2102" s="1"/>
    </row>
    <row r="2103" spans="1:16" ht="15.6" x14ac:dyDescent="0.3">
      <c r="A2103" s="2"/>
      <c r="B2103" s="2"/>
      <c r="C2103" s="2"/>
      <c r="D2103" s="2"/>
      <c r="E2103" s="2"/>
      <c r="F2103" s="2"/>
      <c r="G2103" s="2"/>
      <c r="H2103" s="2"/>
      <c r="I2103" s="2"/>
      <c r="J2103" s="2"/>
      <c r="K2103" s="2"/>
      <c r="L2103" s="2"/>
      <c r="M2103" s="2"/>
      <c r="N2103" s="2"/>
      <c r="O2103" s="1"/>
      <c r="P2103" s="1"/>
    </row>
    <row r="2104" spans="1:16" ht="15.6" x14ac:dyDescent="0.3">
      <c r="A2104" s="2"/>
      <c r="B2104" s="2"/>
      <c r="C2104" s="2"/>
      <c r="D2104" s="2"/>
      <c r="E2104" s="2"/>
      <c r="F2104" s="2"/>
      <c r="G2104" s="2"/>
      <c r="H2104" s="2"/>
      <c r="I2104" s="2"/>
      <c r="J2104" s="2"/>
      <c r="K2104" s="2"/>
      <c r="L2104" s="2"/>
      <c r="M2104" s="2"/>
      <c r="N2104" s="2"/>
      <c r="O2104" s="1"/>
      <c r="P2104" s="1"/>
    </row>
    <row r="2105" spans="1:16" ht="15.6" x14ac:dyDescent="0.3">
      <c r="A2105" s="2"/>
      <c r="B2105" s="2"/>
      <c r="C2105" s="2"/>
      <c r="D2105" s="2"/>
      <c r="E2105" s="2"/>
      <c r="F2105" s="2"/>
      <c r="G2105" s="2"/>
      <c r="H2105" s="2"/>
      <c r="I2105" s="2"/>
      <c r="J2105" s="2"/>
      <c r="K2105" s="2"/>
      <c r="L2105" s="2"/>
      <c r="M2105" s="2"/>
      <c r="N2105" s="2"/>
      <c r="O2105" s="1"/>
      <c r="P2105" s="1"/>
    </row>
    <row r="2106" spans="1:16" ht="15.6" x14ac:dyDescent="0.3">
      <c r="A2106" s="2"/>
      <c r="B2106" s="2"/>
      <c r="C2106" s="2"/>
      <c r="D2106" s="2"/>
      <c r="E2106" s="2"/>
      <c r="F2106" s="2"/>
      <c r="G2106" s="2"/>
      <c r="H2106" s="2"/>
      <c r="I2106" s="2"/>
      <c r="J2106" s="2"/>
      <c r="K2106" s="2"/>
      <c r="L2106" s="2"/>
      <c r="M2106" s="2"/>
      <c r="N2106" s="2"/>
      <c r="O2106" s="1"/>
      <c r="P2106" s="1"/>
    </row>
    <row r="2107" spans="1:16" ht="15.6" x14ac:dyDescent="0.3">
      <c r="A2107" s="2"/>
      <c r="B2107" s="2"/>
      <c r="C2107" s="2"/>
      <c r="D2107" s="2"/>
      <c r="E2107" s="2"/>
      <c r="F2107" s="2"/>
      <c r="G2107" s="2"/>
      <c r="H2107" s="2"/>
      <c r="I2107" s="2"/>
      <c r="J2107" s="2"/>
      <c r="K2107" s="2"/>
      <c r="L2107" s="2"/>
      <c r="M2107" s="2"/>
      <c r="N2107" s="2"/>
      <c r="O2107" s="1"/>
      <c r="P2107" s="1"/>
    </row>
    <row r="2108" spans="1:16" ht="15.6" x14ac:dyDescent="0.3">
      <c r="A2108" s="2"/>
      <c r="B2108" s="2"/>
      <c r="C2108" s="2"/>
      <c r="D2108" s="2"/>
      <c r="E2108" s="2"/>
      <c r="F2108" s="2"/>
      <c r="G2108" s="2"/>
      <c r="H2108" s="2"/>
      <c r="I2108" s="2"/>
      <c r="J2108" s="2"/>
      <c r="K2108" s="2"/>
      <c r="L2108" s="2"/>
      <c r="M2108" s="2"/>
      <c r="N2108" s="2"/>
      <c r="O2108" s="1"/>
      <c r="P2108" s="1"/>
    </row>
    <row r="2109" spans="1:16" ht="15.6" x14ac:dyDescent="0.3">
      <c r="A2109" s="2"/>
      <c r="B2109" s="2"/>
      <c r="C2109" s="2"/>
      <c r="D2109" s="2"/>
      <c r="E2109" s="2"/>
      <c r="F2109" s="2"/>
      <c r="G2109" s="2"/>
      <c r="H2109" s="2"/>
      <c r="I2109" s="2"/>
      <c r="J2109" s="2"/>
      <c r="K2109" s="2"/>
      <c r="L2109" s="2"/>
      <c r="M2109" s="2"/>
      <c r="N2109" s="2"/>
      <c r="O2109" s="1"/>
      <c r="P2109" s="1"/>
    </row>
    <row r="2110" spans="1:16" ht="15.6" x14ac:dyDescent="0.3">
      <c r="A2110" s="2"/>
      <c r="B2110" s="2"/>
      <c r="C2110" s="2"/>
      <c r="D2110" s="2"/>
      <c r="E2110" s="2"/>
      <c r="F2110" s="2"/>
      <c r="G2110" s="2"/>
      <c r="H2110" s="2"/>
      <c r="I2110" s="2"/>
      <c r="J2110" s="2"/>
      <c r="K2110" s="2"/>
      <c r="L2110" s="2"/>
      <c r="M2110" s="2"/>
      <c r="N2110" s="2"/>
      <c r="O2110" s="1"/>
      <c r="P2110" s="1"/>
    </row>
    <row r="2111" spans="1:16" ht="15.6" x14ac:dyDescent="0.3">
      <c r="A2111" s="2"/>
      <c r="B2111" s="2"/>
      <c r="C2111" s="2"/>
      <c r="D2111" s="2"/>
      <c r="E2111" s="2"/>
      <c r="F2111" s="2"/>
      <c r="G2111" s="2"/>
      <c r="H2111" s="2"/>
      <c r="I2111" s="2"/>
      <c r="J2111" s="2"/>
      <c r="K2111" s="2"/>
      <c r="L2111" s="2"/>
      <c r="M2111" s="2"/>
      <c r="N2111" s="2"/>
      <c r="O2111" s="1"/>
      <c r="P2111" s="1"/>
    </row>
    <row r="2112" spans="1:16" ht="15.6" x14ac:dyDescent="0.3">
      <c r="A2112" s="2"/>
      <c r="B2112" s="2"/>
      <c r="C2112" s="2"/>
      <c r="D2112" s="2"/>
      <c r="E2112" s="2"/>
      <c r="F2112" s="2"/>
      <c r="G2112" s="2"/>
      <c r="H2112" s="2"/>
      <c r="I2112" s="2"/>
      <c r="J2112" s="2"/>
      <c r="K2112" s="2"/>
      <c r="L2112" s="2"/>
      <c r="M2112" s="2"/>
      <c r="N2112" s="2"/>
      <c r="O2112" s="1"/>
      <c r="P2112" s="1"/>
    </row>
    <row r="2113" spans="1:16" ht="15.6" x14ac:dyDescent="0.3">
      <c r="A2113" s="2"/>
      <c r="B2113" s="2"/>
      <c r="C2113" s="2"/>
      <c r="D2113" s="2"/>
      <c r="E2113" s="2"/>
      <c r="F2113" s="2"/>
      <c r="G2113" s="2"/>
      <c r="H2113" s="2"/>
      <c r="I2113" s="2"/>
      <c r="J2113" s="2"/>
      <c r="K2113" s="2"/>
      <c r="L2113" s="2"/>
      <c r="M2113" s="2"/>
      <c r="N2113" s="2"/>
      <c r="O2113" s="1"/>
      <c r="P2113" s="1"/>
    </row>
    <row r="2114" spans="1:16" ht="15.6" x14ac:dyDescent="0.3">
      <c r="A2114" s="2"/>
      <c r="B2114" s="2"/>
      <c r="C2114" s="2"/>
      <c r="D2114" s="2"/>
      <c r="E2114" s="2"/>
      <c r="F2114" s="2"/>
      <c r="G2114" s="2"/>
      <c r="H2114" s="2"/>
      <c r="I2114" s="2"/>
      <c r="J2114" s="2"/>
      <c r="K2114" s="2"/>
      <c r="L2114" s="2"/>
      <c r="M2114" s="2"/>
      <c r="N2114" s="2"/>
      <c r="O2114" s="1"/>
      <c r="P2114" s="1"/>
    </row>
    <row r="2115" spans="1:16" ht="15.6" x14ac:dyDescent="0.3">
      <c r="A2115" s="2"/>
      <c r="B2115" s="2"/>
      <c r="C2115" s="2"/>
      <c r="D2115" s="2"/>
      <c r="E2115" s="2"/>
      <c r="F2115" s="2"/>
      <c r="G2115" s="2"/>
      <c r="H2115" s="2"/>
      <c r="I2115" s="2"/>
      <c r="J2115" s="2"/>
      <c r="K2115" s="2"/>
      <c r="L2115" s="2"/>
      <c r="M2115" s="2"/>
      <c r="N2115" s="2"/>
      <c r="O2115" s="1"/>
      <c r="P2115" s="1"/>
    </row>
    <row r="2116" spans="1:16" ht="15.6" x14ac:dyDescent="0.3">
      <c r="A2116" s="2"/>
      <c r="B2116" s="2"/>
      <c r="C2116" s="2"/>
      <c r="D2116" s="2"/>
      <c r="E2116" s="2"/>
      <c r="F2116" s="2"/>
      <c r="G2116" s="2"/>
      <c r="H2116" s="2"/>
      <c r="I2116" s="2"/>
      <c r="J2116" s="2"/>
      <c r="K2116" s="2"/>
      <c r="L2116" s="2"/>
      <c r="M2116" s="2"/>
      <c r="N2116" s="2"/>
      <c r="O2116" s="1"/>
      <c r="P2116" s="1"/>
    </row>
    <row r="2117" spans="1:16" ht="15.6" x14ac:dyDescent="0.3">
      <c r="A2117" s="2"/>
      <c r="B2117" s="2"/>
      <c r="C2117" s="2"/>
      <c r="D2117" s="2"/>
      <c r="E2117" s="2"/>
      <c r="F2117" s="2"/>
      <c r="G2117" s="2"/>
      <c r="H2117" s="2"/>
      <c r="I2117" s="2"/>
      <c r="J2117" s="2"/>
      <c r="K2117" s="2"/>
      <c r="L2117" s="2"/>
      <c r="M2117" s="2"/>
      <c r="N2117" s="2"/>
      <c r="O2117" s="1"/>
      <c r="P2117" s="1"/>
    </row>
    <row r="2118" spans="1:16" ht="15.6" x14ac:dyDescent="0.3">
      <c r="A2118" s="2"/>
      <c r="B2118" s="2"/>
      <c r="C2118" s="2"/>
      <c r="D2118" s="2"/>
      <c r="E2118" s="2"/>
      <c r="F2118" s="2"/>
      <c r="G2118" s="2"/>
      <c r="H2118" s="2"/>
      <c r="I2118" s="2"/>
      <c r="J2118" s="2"/>
      <c r="K2118" s="2"/>
      <c r="L2118" s="2"/>
      <c r="M2118" s="2"/>
      <c r="N2118" s="2"/>
      <c r="O2118" s="1"/>
      <c r="P2118" s="1"/>
    </row>
    <row r="2119" spans="1:16" ht="15.6" x14ac:dyDescent="0.3">
      <c r="A2119" s="2"/>
      <c r="B2119" s="2"/>
      <c r="C2119" s="2"/>
      <c r="D2119" s="2"/>
      <c r="E2119" s="2"/>
      <c r="F2119" s="2"/>
      <c r="G2119" s="2"/>
      <c r="H2119" s="2"/>
      <c r="I2119" s="2"/>
      <c r="J2119" s="2"/>
      <c r="K2119" s="2"/>
      <c r="L2119" s="2"/>
      <c r="M2119" s="2"/>
      <c r="N2119" s="2"/>
      <c r="O2119" s="1"/>
      <c r="P2119" s="1"/>
    </row>
    <row r="2120" spans="1:16" ht="15.6" x14ac:dyDescent="0.3">
      <c r="A2120" s="2"/>
      <c r="B2120" s="2"/>
      <c r="C2120" s="2"/>
      <c r="D2120" s="2"/>
      <c r="E2120" s="2"/>
      <c r="F2120" s="2"/>
      <c r="G2120" s="2"/>
      <c r="H2120" s="2"/>
      <c r="I2120" s="2"/>
      <c r="J2120" s="2"/>
      <c r="K2120" s="2"/>
      <c r="L2120" s="2"/>
      <c r="M2120" s="2"/>
      <c r="N2120" s="2"/>
      <c r="O2120" s="1"/>
      <c r="P2120" s="1"/>
    </row>
    <row r="2121" spans="1:16" ht="15.6" x14ac:dyDescent="0.3">
      <c r="A2121" s="2"/>
      <c r="B2121" s="2"/>
      <c r="C2121" s="2"/>
      <c r="D2121" s="2"/>
      <c r="E2121" s="2"/>
      <c r="F2121" s="2"/>
      <c r="G2121" s="2"/>
      <c r="H2121" s="2"/>
      <c r="I2121" s="2"/>
      <c r="J2121" s="2"/>
      <c r="K2121" s="2"/>
      <c r="L2121" s="2"/>
      <c r="M2121" s="2"/>
      <c r="N2121" s="2"/>
      <c r="O2121" s="1"/>
      <c r="P2121" s="1"/>
    </row>
    <row r="2122" spans="1:16" ht="15.6" x14ac:dyDescent="0.3">
      <c r="A2122" s="2"/>
      <c r="B2122" s="2"/>
      <c r="C2122" s="2"/>
      <c r="D2122" s="2"/>
      <c r="E2122" s="2"/>
      <c r="F2122" s="2"/>
      <c r="G2122" s="2"/>
      <c r="H2122" s="2"/>
      <c r="I2122" s="2"/>
      <c r="J2122" s="2"/>
      <c r="K2122" s="2"/>
      <c r="L2122" s="2"/>
      <c r="M2122" s="2"/>
      <c r="N2122" s="2"/>
      <c r="O2122" s="1"/>
      <c r="P2122" s="1"/>
    </row>
    <row r="2123" spans="1:16" ht="15.6" x14ac:dyDescent="0.3">
      <c r="A2123" s="2"/>
      <c r="B2123" s="2"/>
      <c r="C2123" s="2"/>
      <c r="D2123" s="2"/>
      <c r="E2123" s="2"/>
      <c r="F2123" s="2"/>
      <c r="G2123" s="2"/>
      <c r="H2123" s="2"/>
      <c r="I2123" s="2"/>
      <c r="J2123" s="2"/>
      <c r="K2123" s="2"/>
      <c r="L2123" s="2"/>
      <c r="M2123" s="2"/>
      <c r="N2123" s="2"/>
      <c r="O2123" s="1"/>
      <c r="P2123" s="1"/>
    </row>
    <row r="2124" spans="1:16" ht="15.6" x14ac:dyDescent="0.3">
      <c r="A2124" s="2"/>
      <c r="B2124" s="2"/>
      <c r="C2124" s="2"/>
      <c r="D2124" s="2"/>
      <c r="E2124" s="2"/>
      <c r="F2124" s="2"/>
      <c r="G2124" s="2"/>
      <c r="H2124" s="2"/>
      <c r="I2124" s="2"/>
      <c r="J2124" s="2"/>
      <c r="K2124" s="2"/>
      <c r="L2124" s="2"/>
      <c r="M2124" s="2"/>
      <c r="N2124" s="2"/>
      <c r="O2124" s="1"/>
      <c r="P2124" s="1"/>
    </row>
    <row r="2125" spans="1:16" ht="15.6" x14ac:dyDescent="0.3">
      <c r="A2125" s="2"/>
      <c r="B2125" s="2"/>
      <c r="C2125" s="2"/>
      <c r="D2125" s="2"/>
      <c r="E2125" s="2"/>
      <c r="F2125" s="2"/>
      <c r="G2125" s="2"/>
      <c r="H2125" s="2"/>
      <c r="I2125" s="2"/>
      <c r="J2125" s="2"/>
      <c r="K2125" s="2"/>
      <c r="L2125" s="2"/>
      <c r="M2125" s="2"/>
      <c r="N2125" s="2"/>
      <c r="O2125" s="1"/>
      <c r="P2125" s="1"/>
    </row>
    <row r="2126" spans="1:16" ht="15.6" x14ac:dyDescent="0.3">
      <c r="A2126" s="2"/>
      <c r="B2126" s="2"/>
      <c r="C2126" s="2"/>
      <c r="D2126" s="2"/>
      <c r="E2126" s="2"/>
      <c r="F2126" s="2"/>
      <c r="G2126" s="2"/>
      <c r="H2126" s="2"/>
      <c r="I2126" s="2"/>
      <c r="J2126" s="2"/>
      <c r="K2126" s="2"/>
      <c r="L2126" s="2"/>
      <c r="M2126" s="2"/>
      <c r="N2126" s="2"/>
      <c r="O2126" s="1"/>
      <c r="P2126" s="1"/>
    </row>
    <row r="2127" spans="1:16" ht="15.6" x14ac:dyDescent="0.3">
      <c r="A2127" s="2"/>
      <c r="B2127" s="2"/>
      <c r="C2127" s="2"/>
      <c r="D2127" s="2"/>
      <c r="E2127" s="2"/>
      <c r="F2127" s="2"/>
      <c r="G2127" s="2"/>
      <c r="H2127" s="2"/>
      <c r="I2127" s="2"/>
      <c r="J2127" s="2"/>
      <c r="K2127" s="2"/>
      <c r="L2127" s="2"/>
      <c r="M2127" s="2"/>
      <c r="N2127" s="2"/>
      <c r="O2127" s="1"/>
      <c r="P2127" s="1"/>
    </row>
    <row r="2128" spans="1:16" ht="15.6" x14ac:dyDescent="0.3">
      <c r="A2128" s="2"/>
      <c r="B2128" s="2"/>
      <c r="C2128" s="2"/>
      <c r="D2128" s="2"/>
      <c r="E2128" s="2"/>
      <c r="F2128" s="2"/>
      <c r="G2128" s="2"/>
      <c r="H2128" s="2"/>
      <c r="I2128" s="2"/>
      <c r="J2128" s="2"/>
      <c r="K2128" s="2"/>
      <c r="L2128" s="2"/>
      <c r="M2128" s="2"/>
      <c r="N2128" s="2"/>
      <c r="O2128" s="1"/>
      <c r="P2128" s="1"/>
    </row>
    <row r="2129" spans="1:16" ht="15.6" x14ac:dyDescent="0.3">
      <c r="A2129" s="2"/>
      <c r="B2129" s="2"/>
      <c r="C2129" s="2"/>
      <c r="D2129" s="2"/>
      <c r="E2129" s="2"/>
      <c r="F2129" s="2"/>
      <c r="G2129" s="2"/>
      <c r="H2129" s="2"/>
      <c r="I2129" s="2"/>
      <c r="J2129" s="2"/>
      <c r="K2129" s="2"/>
      <c r="L2129" s="2"/>
      <c r="M2129" s="2"/>
      <c r="N2129" s="2"/>
      <c r="O2129" s="1"/>
      <c r="P2129" s="1"/>
    </row>
    <row r="2130" spans="1:16" ht="15.6" x14ac:dyDescent="0.3">
      <c r="A2130" s="2"/>
      <c r="B2130" s="2"/>
      <c r="C2130" s="2"/>
      <c r="D2130" s="2"/>
      <c r="E2130" s="2"/>
      <c r="F2130" s="2"/>
      <c r="G2130" s="2"/>
      <c r="H2130" s="2"/>
      <c r="I2130" s="2"/>
      <c r="J2130" s="2"/>
      <c r="K2130" s="2"/>
      <c r="L2130" s="2"/>
      <c r="M2130" s="2"/>
      <c r="N2130" s="2"/>
      <c r="O2130" s="1"/>
      <c r="P2130" s="1"/>
    </row>
    <row r="2131" spans="1:16" ht="15.6" x14ac:dyDescent="0.3">
      <c r="A2131" s="2"/>
      <c r="B2131" s="2"/>
      <c r="C2131" s="2"/>
      <c r="D2131" s="2"/>
      <c r="E2131" s="2"/>
      <c r="F2131" s="2"/>
      <c r="G2131" s="2"/>
      <c r="H2131" s="2"/>
      <c r="I2131" s="2"/>
      <c r="J2131" s="2"/>
      <c r="K2131" s="2"/>
      <c r="L2131" s="2"/>
      <c r="M2131" s="2"/>
      <c r="N2131" s="2"/>
      <c r="O2131" s="1"/>
      <c r="P2131" s="1"/>
    </row>
    <row r="2132" spans="1:16" ht="15.6" x14ac:dyDescent="0.3">
      <c r="A2132" s="2"/>
      <c r="B2132" s="2"/>
      <c r="C2132" s="2"/>
      <c r="D2132" s="2"/>
      <c r="E2132" s="2"/>
      <c r="F2132" s="2"/>
      <c r="G2132" s="2"/>
      <c r="H2132" s="2"/>
      <c r="I2132" s="2"/>
      <c r="J2132" s="2"/>
      <c r="K2132" s="2"/>
      <c r="L2132" s="2"/>
      <c r="M2132" s="2"/>
      <c r="N2132" s="2"/>
      <c r="O2132" s="1"/>
      <c r="P2132" s="1"/>
    </row>
    <row r="2133" spans="1:16" ht="15.6" x14ac:dyDescent="0.3">
      <c r="A2133" s="2"/>
      <c r="B2133" s="2"/>
      <c r="C2133" s="2"/>
      <c r="D2133" s="2"/>
      <c r="E2133" s="2"/>
      <c r="F2133" s="2"/>
      <c r="G2133" s="2"/>
      <c r="H2133" s="2"/>
      <c r="I2133" s="2"/>
      <c r="J2133" s="2"/>
      <c r="K2133" s="2"/>
      <c r="L2133" s="2"/>
      <c r="M2133" s="2"/>
      <c r="N2133" s="2"/>
      <c r="O2133" s="1"/>
      <c r="P2133" s="1"/>
    </row>
    <row r="2134" spans="1:16" ht="15.6" x14ac:dyDescent="0.3">
      <c r="A2134" s="2"/>
      <c r="B2134" s="2"/>
      <c r="C2134" s="2"/>
      <c r="D2134" s="2"/>
      <c r="E2134" s="2"/>
      <c r="F2134" s="2"/>
      <c r="G2134" s="2"/>
      <c r="H2134" s="2"/>
      <c r="I2134" s="2"/>
      <c r="J2134" s="2"/>
      <c r="K2134" s="2"/>
      <c r="L2134" s="2"/>
      <c r="M2134" s="2"/>
      <c r="N2134" s="2"/>
      <c r="O2134" s="1"/>
      <c r="P2134" s="1"/>
    </row>
    <row r="2135" spans="1:16" ht="15.6" x14ac:dyDescent="0.3">
      <c r="A2135" s="2"/>
      <c r="B2135" s="2"/>
      <c r="C2135" s="2"/>
      <c r="D2135" s="2"/>
      <c r="E2135" s="2"/>
      <c r="F2135" s="2"/>
      <c r="G2135" s="2"/>
      <c r="H2135" s="2"/>
      <c r="I2135" s="2"/>
      <c r="J2135" s="2"/>
      <c r="K2135" s="2"/>
      <c r="L2135" s="2"/>
      <c r="M2135" s="2"/>
      <c r="N2135" s="2"/>
      <c r="O2135" s="1"/>
      <c r="P2135" s="1"/>
    </row>
    <row r="2136" spans="1:16" ht="15.6" x14ac:dyDescent="0.3">
      <c r="A2136" s="2"/>
      <c r="B2136" s="2"/>
      <c r="C2136" s="2"/>
      <c r="D2136" s="2"/>
      <c r="E2136" s="2"/>
      <c r="F2136" s="2"/>
      <c r="G2136" s="2"/>
      <c r="H2136" s="2"/>
      <c r="I2136" s="2"/>
      <c r="J2136" s="2"/>
      <c r="K2136" s="2"/>
      <c r="L2136" s="2"/>
      <c r="M2136" s="2"/>
      <c r="N2136" s="2"/>
      <c r="O2136" s="1"/>
      <c r="P2136" s="1"/>
    </row>
    <row r="2137" spans="1:16" ht="15.6" x14ac:dyDescent="0.3">
      <c r="A2137" s="2"/>
      <c r="B2137" s="2"/>
      <c r="C2137" s="2"/>
      <c r="D2137" s="2"/>
      <c r="E2137" s="2"/>
      <c r="F2137" s="2"/>
      <c r="G2137" s="2"/>
      <c r="H2137" s="2"/>
      <c r="I2137" s="2"/>
      <c r="J2137" s="2"/>
      <c r="K2137" s="2"/>
      <c r="L2137" s="2"/>
      <c r="M2137" s="2"/>
      <c r="N2137" s="2"/>
      <c r="O2137" s="1"/>
      <c r="P2137" s="1"/>
    </row>
    <row r="2138" spans="1:16" ht="15.6" x14ac:dyDescent="0.3">
      <c r="A2138" s="2"/>
      <c r="B2138" s="2"/>
      <c r="C2138" s="2"/>
      <c r="D2138" s="2"/>
      <c r="E2138" s="2"/>
      <c r="F2138" s="2"/>
      <c r="G2138" s="2"/>
      <c r="H2138" s="2"/>
      <c r="I2138" s="2"/>
      <c r="J2138" s="2"/>
      <c r="K2138" s="2"/>
      <c r="L2138" s="2"/>
      <c r="M2138" s="2"/>
      <c r="N2138" s="2"/>
      <c r="O2138" s="1"/>
      <c r="P2138" s="1"/>
    </row>
    <row r="2139" spans="1:16" ht="15.6" x14ac:dyDescent="0.3">
      <c r="A2139" s="2"/>
      <c r="B2139" s="2"/>
      <c r="C2139" s="2"/>
      <c r="D2139" s="2"/>
      <c r="E2139" s="2"/>
      <c r="F2139" s="2"/>
      <c r="G2139" s="2"/>
      <c r="H2139" s="2"/>
      <c r="I2139" s="2"/>
      <c r="J2139" s="2"/>
      <c r="K2139" s="2"/>
      <c r="L2139" s="2"/>
      <c r="M2139" s="2"/>
      <c r="N2139" s="2"/>
      <c r="O2139" s="1"/>
      <c r="P2139" s="1"/>
    </row>
    <row r="2140" spans="1:16" ht="15.6" x14ac:dyDescent="0.3">
      <c r="A2140" s="2"/>
      <c r="B2140" s="2"/>
      <c r="C2140" s="2"/>
      <c r="D2140" s="2"/>
      <c r="E2140" s="2"/>
      <c r="F2140" s="2"/>
      <c r="G2140" s="2"/>
      <c r="H2140" s="2"/>
      <c r="I2140" s="2"/>
      <c r="J2140" s="2"/>
      <c r="K2140" s="2"/>
      <c r="L2140" s="2"/>
      <c r="M2140" s="2"/>
      <c r="N2140" s="2"/>
      <c r="O2140" s="1"/>
      <c r="P2140" s="1"/>
    </row>
    <row r="2141" spans="1:16" ht="15.6" x14ac:dyDescent="0.3">
      <c r="A2141" s="2"/>
      <c r="B2141" s="2"/>
      <c r="C2141" s="2"/>
      <c r="D2141" s="2"/>
      <c r="E2141" s="2"/>
      <c r="F2141" s="2"/>
      <c r="G2141" s="2"/>
      <c r="H2141" s="2"/>
      <c r="I2141" s="2"/>
      <c r="J2141" s="2"/>
      <c r="K2141" s="2"/>
      <c r="L2141" s="2"/>
      <c r="M2141" s="2"/>
      <c r="N2141" s="2"/>
      <c r="O2141" s="1"/>
      <c r="P2141" s="1"/>
    </row>
    <row r="2142" spans="1:16" ht="15.6" x14ac:dyDescent="0.3">
      <c r="A2142" s="2"/>
      <c r="B2142" s="2"/>
      <c r="C2142" s="2"/>
      <c r="D2142" s="2"/>
      <c r="E2142" s="2"/>
      <c r="F2142" s="2"/>
      <c r="G2142" s="2"/>
      <c r="H2142" s="2"/>
      <c r="I2142" s="2"/>
      <c r="J2142" s="2"/>
      <c r="K2142" s="2"/>
      <c r="L2142" s="2"/>
      <c r="M2142" s="2"/>
      <c r="N2142" s="2"/>
      <c r="O2142" s="1"/>
      <c r="P2142" s="1"/>
    </row>
    <row r="2143" spans="1:16" ht="15.6" x14ac:dyDescent="0.3">
      <c r="A2143" s="2"/>
      <c r="B2143" s="2"/>
      <c r="C2143" s="2"/>
      <c r="D2143" s="2"/>
      <c r="E2143" s="2"/>
      <c r="F2143" s="2"/>
      <c r="G2143" s="2"/>
      <c r="H2143" s="2"/>
      <c r="I2143" s="2"/>
      <c r="J2143" s="2"/>
      <c r="K2143" s="2"/>
      <c r="L2143" s="2"/>
      <c r="M2143" s="2"/>
      <c r="N2143" s="2"/>
      <c r="O2143" s="1"/>
      <c r="P2143" s="1"/>
    </row>
    <row r="2144" spans="1:16" ht="15.6" x14ac:dyDescent="0.3">
      <c r="A2144" s="2"/>
      <c r="B2144" s="2"/>
      <c r="C2144" s="2"/>
      <c r="D2144" s="2"/>
      <c r="E2144" s="2"/>
      <c r="F2144" s="2"/>
      <c r="G2144" s="2"/>
      <c r="H2144" s="2"/>
      <c r="I2144" s="2"/>
      <c r="J2144" s="2"/>
      <c r="K2144" s="2"/>
      <c r="L2144" s="2"/>
      <c r="M2144" s="2"/>
      <c r="N2144" s="2"/>
      <c r="O2144" s="1"/>
      <c r="P2144" s="1"/>
    </row>
    <row r="2145" spans="1:16" ht="15.6" x14ac:dyDescent="0.3">
      <c r="A2145" s="2"/>
      <c r="B2145" s="2"/>
      <c r="C2145" s="2"/>
      <c r="D2145" s="2"/>
      <c r="E2145" s="2"/>
      <c r="F2145" s="2"/>
      <c r="G2145" s="2"/>
      <c r="H2145" s="2"/>
      <c r="I2145" s="2"/>
      <c r="J2145" s="2"/>
      <c r="K2145" s="2"/>
      <c r="L2145" s="2"/>
      <c r="M2145" s="2"/>
      <c r="N2145" s="2"/>
      <c r="O2145" s="1"/>
      <c r="P2145" s="1"/>
    </row>
    <row r="2146" spans="1:16" ht="15.6" x14ac:dyDescent="0.3">
      <c r="A2146" s="2"/>
      <c r="B2146" s="2"/>
      <c r="C2146" s="2"/>
      <c r="D2146" s="2"/>
      <c r="E2146" s="2"/>
      <c r="F2146" s="2"/>
      <c r="G2146" s="2"/>
      <c r="H2146" s="2"/>
      <c r="I2146" s="2"/>
      <c r="J2146" s="2"/>
      <c r="K2146" s="2"/>
      <c r="L2146" s="2"/>
      <c r="M2146" s="2"/>
      <c r="N2146" s="2"/>
      <c r="O2146" s="1"/>
      <c r="P2146" s="1"/>
    </row>
    <row r="2147" spans="1:16" ht="15.6" x14ac:dyDescent="0.3">
      <c r="A2147" s="2"/>
      <c r="B2147" s="2"/>
      <c r="C2147" s="2"/>
      <c r="D2147" s="2"/>
      <c r="E2147" s="2"/>
      <c r="F2147" s="2"/>
      <c r="G2147" s="2"/>
      <c r="H2147" s="2"/>
      <c r="I2147" s="2"/>
      <c r="J2147" s="2"/>
      <c r="K2147" s="2"/>
      <c r="L2147" s="2"/>
      <c r="M2147" s="2"/>
      <c r="N2147" s="2"/>
      <c r="O2147" s="1"/>
      <c r="P2147" s="1"/>
    </row>
    <row r="2148" spans="1:16" ht="15.6" x14ac:dyDescent="0.3">
      <c r="A2148" s="2"/>
      <c r="B2148" s="2"/>
      <c r="C2148" s="2"/>
      <c r="D2148" s="2"/>
      <c r="E2148" s="2"/>
      <c r="F2148" s="2"/>
      <c r="G2148" s="2"/>
      <c r="H2148" s="2"/>
      <c r="I2148" s="2"/>
      <c r="J2148" s="2"/>
      <c r="K2148" s="2"/>
      <c r="L2148" s="2"/>
      <c r="M2148" s="2"/>
      <c r="N2148" s="2"/>
      <c r="O2148" s="1"/>
      <c r="P2148" s="1"/>
    </row>
    <row r="2149" spans="1:16" ht="15.6" x14ac:dyDescent="0.3">
      <c r="A2149" s="2"/>
      <c r="B2149" s="2"/>
      <c r="C2149" s="2"/>
      <c r="D2149" s="2"/>
      <c r="E2149" s="2"/>
      <c r="F2149" s="2"/>
      <c r="G2149" s="2"/>
      <c r="H2149" s="2"/>
      <c r="I2149" s="2"/>
      <c r="J2149" s="2"/>
      <c r="K2149" s="2"/>
      <c r="L2149" s="2"/>
      <c r="M2149" s="2"/>
      <c r="N2149" s="2"/>
      <c r="O2149" s="1"/>
      <c r="P2149" s="1"/>
    </row>
    <row r="2150" spans="1:16" ht="15.6" x14ac:dyDescent="0.3">
      <c r="A2150" s="2"/>
      <c r="B2150" s="2"/>
      <c r="C2150" s="2"/>
      <c r="D2150" s="2"/>
      <c r="E2150" s="2"/>
      <c r="F2150" s="2"/>
      <c r="G2150" s="2"/>
      <c r="H2150" s="2"/>
      <c r="I2150" s="2"/>
      <c r="J2150" s="2"/>
      <c r="K2150" s="2"/>
      <c r="L2150" s="2"/>
      <c r="M2150" s="2"/>
      <c r="N2150" s="2"/>
      <c r="O2150" s="1"/>
      <c r="P2150" s="1"/>
    </row>
    <row r="2151" spans="1:16" ht="15.6" x14ac:dyDescent="0.3">
      <c r="A2151" s="2"/>
      <c r="B2151" s="2"/>
      <c r="C2151" s="2"/>
      <c r="D2151" s="2"/>
      <c r="E2151" s="2"/>
      <c r="F2151" s="2"/>
      <c r="G2151" s="2"/>
      <c r="H2151" s="2"/>
      <c r="I2151" s="2"/>
      <c r="J2151" s="2"/>
      <c r="K2151" s="2"/>
      <c r="L2151" s="2"/>
      <c r="M2151" s="2"/>
      <c r="N2151" s="2"/>
      <c r="O2151" s="1"/>
      <c r="P2151" s="1"/>
    </row>
    <row r="2152" spans="1:16" ht="15.6" x14ac:dyDescent="0.3">
      <c r="A2152" s="2"/>
      <c r="B2152" s="2"/>
      <c r="C2152" s="2"/>
      <c r="D2152" s="2"/>
      <c r="E2152" s="2"/>
      <c r="F2152" s="2"/>
      <c r="G2152" s="2"/>
      <c r="H2152" s="2"/>
      <c r="I2152" s="2"/>
      <c r="J2152" s="2"/>
      <c r="K2152" s="2"/>
      <c r="L2152" s="2"/>
      <c r="M2152" s="2"/>
      <c r="N2152" s="2"/>
      <c r="O2152" s="1"/>
      <c r="P2152" s="1"/>
    </row>
    <row r="2153" spans="1:16" ht="15.6" x14ac:dyDescent="0.3">
      <c r="A2153" s="2"/>
      <c r="B2153" s="2"/>
      <c r="C2153" s="2"/>
      <c r="D2153" s="2"/>
      <c r="E2153" s="2"/>
      <c r="F2153" s="2"/>
      <c r="G2153" s="2"/>
      <c r="H2153" s="2"/>
      <c r="I2153" s="2"/>
      <c r="J2153" s="2"/>
      <c r="K2153" s="2"/>
      <c r="L2153" s="2"/>
      <c r="M2153" s="2"/>
      <c r="N2153" s="2"/>
      <c r="O2153" s="1"/>
      <c r="P2153" s="1"/>
    </row>
    <row r="2154" spans="1:16" ht="15.6" x14ac:dyDescent="0.3">
      <c r="A2154" s="2"/>
      <c r="B2154" s="2"/>
      <c r="C2154" s="2"/>
      <c r="D2154" s="2"/>
      <c r="E2154" s="2"/>
      <c r="F2154" s="2"/>
      <c r="G2154" s="2"/>
      <c r="H2154" s="2"/>
      <c r="I2154" s="2"/>
      <c r="J2154" s="2"/>
      <c r="K2154" s="2"/>
      <c r="L2154" s="2"/>
      <c r="M2154" s="2"/>
      <c r="N2154" s="2"/>
      <c r="O2154" s="1"/>
      <c r="P2154" s="1"/>
    </row>
    <row r="2155" spans="1:16" ht="15.6" x14ac:dyDescent="0.3">
      <c r="A2155" s="2"/>
      <c r="B2155" s="2"/>
      <c r="C2155" s="2"/>
      <c r="D2155" s="2"/>
      <c r="E2155" s="2"/>
      <c r="F2155" s="2"/>
      <c r="G2155" s="2"/>
      <c r="H2155" s="2"/>
      <c r="I2155" s="2"/>
      <c r="J2155" s="2"/>
      <c r="K2155" s="2"/>
      <c r="L2155" s="2"/>
      <c r="M2155" s="2"/>
      <c r="N2155" s="2"/>
      <c r="O2155" s="1"/>
      <c r="P2155" s="1"/>
    </row>
    <row r="2156" spans="1:16" ht="15.6" x14ac:dyDescent="0.3">
      <c r="A2156" s="2"/>
      <c r="B2156" s="2"/>
      <c r="C2156" s="2"/>
      <c r="D2156" s="2"/>
      <c r="E2156" s="2"/>
      <c r="F2156" s="2"/>
      <c r="G2156" s="2"/>
      <c r="H2156" s="2"/>
      <c r="I2156" s="2"/>
      <c r="J2156" s="2"/>
      <c r="K2156" s="2"/>
      <c r="L2156" s="2"/>
      <c r="M2156" s="2"/>
      <c r="N2156" s="2"/>
      <c r="O2156" s="1"/>
      <c r="P2156" s="1"/>
    </row>
    <row r="2157" spans="1:16" ht="15.6" x14ac:dyDescent="0.3">
      <c r="A2157" s="2"/>
      <c r="B2157" s="2"/>
      <c r="C2157" s="2"/>
      <c r="D2157" s="2"/>
      <c r="E2157" s="2"/>
      <c r="F2157" s="2"/>
      <c r="G2157" s="2"/>
      <c r="H2157" s="2"/>
      <c r="I2157" s="2"/>
      <c r="J2157" s="2"/>
      <c r="K2157" s="2"/>
      <c r="L2157" s="2"/>
      <c r="M2157" s="2"/>
      <c r="N2157" s="2"/>
      <c r="O2157" s="1"/>
      <c r="P2157" s="1"/>
    </row>
    <row r="2158" spans="1:16" ht="15.6" x14ac:dyDescent="0.3">
      <c r="A2158" s="2"/>
      <c r="B2158" s="2"/>
      <c r="C2158" s="2"/>
      <c r="D2158" s="2"/>
      <c r="E2158" s="2"/>
      <c r="F2158" s="2"/>
      <c r="G2158" s="2"/>
      <c r="H2158" s="2"/>
      <c r="I2158" s="2"/>
      <c r="J2158" s="2"/>
      <c r="K2158" s="2"/>
      <c r="L2158" s="2"/>
      <c r="M2158" s="2"/>
      <c r="N2158" s="2"/>
      <c r="O2158" s="1"/>
      <c r="P2158" s="1"/>
    </row>
    <row r="2159" spans="1:16" ht="15.6" x14ac:dyDescent="0.3">
      <c r="A2159" s="2"/>
      <c r="B2159" s="2"/>
      <c r="C2159" s="2"/>
      <c r="D2159" s="2"/>
      <c r="E2159" s="2"/>
      <c r="F2159" s="2"/>
      <c r="G2159" s="2"/>
      <c r="H2159" s="2"/>
      <c r="I2159" s="2"/>
      <c r="J2159" s="2"/>
      <c r="K2159" s="2"/>
      <c r="L2159" s="2"/>
      <c r="M2159" s="2"/>
      <c r="N2159" s="2"/>
      <c r="O2159" s="1"/>
      <c r="P2159" s="1"/>
    </row>
    <row r="2160" spans="1:16" ht="15.6" x14ac:dyDescent="0.3">
      <c r="A2160" s="2"/>
      <c r="B2160" s="2"/>
      <c r="C2160" s="2"/>
      <c r="D2160" s="2"/>
      <c r="E2160" s="2"/>
      <c r="F2160" s="2"/>
      <c r="G2160" s="2"/>
      <c r="H2160" s="2"/>
      <c r="I2160" s="2"/>
      <c r="J2160" s="2"/>
      <c r="K2160" s="2"/>
      <c r="L2160" s="2"/>
      <c r="M2160" s="2"/>
      <c r="N2160" s="2"/>
      <c r="O2160" s="1"/>
      <c r="P2160" s="1"/>
    </row>
    <row r="2161" spans="1:16" ht="15.6" x14ac:dyDescent="0.3">
      <c r="A2161" s="2"/>
      <c r="B2161" s="2"/>
      <c r="C2161" s="2"/>
      <c r="D2161" s="2"/>
      <c r="E2161" s="2"/>
      <c r="F2161" s="2"/>
      <c r="G2161" s="2"/>
      <c r="H2161" s="2"/>
      <c r="I2161" s="2"/>
      <c r="J2161" s="2"/>
      <c r="K2161" s="2"/>
      <c r="L2161" s="2"/>
      <c r="M2161" s="2"/>
      <c r="N2161" s="2"/>
      <c r="O2161" s="1"/>
      <c r="P2161" s="1"/>
    </row>
    <row r="2162" spans="1:16" ht="15.6" x14ac:dyDescent="0.3">
      <c r="A2162" s="2"/>
      <c r="B2162" s="2"/>
      <c r="C2162" s="2"/>
      <c r="D2162" s="2"/>
      <c r="E2162" s="2"/>
      <c r="F2162" s="2"/>
      <c r="G2162" s="2"/>
      <c r="H2162" s="2"/>
      <c r="I2162" s="2"/>
      <c r="J2162" s="2"/>
      <c r="K2162" s="2"/>
      <c r="L2162" s="2"/>
      <c r="M2162" s="2"/>
      <c r="N2162" s="2"/>
      <c r="O2162" s="1"/>
      <c r="P2162" s="1"/>
    </row>
    <row r="2163" spans="1:16" ht="15.6" x14ac:dyDescent="0.3">
      <c r="A2163" s="2"/>
      <c r="B2163" s="2"/>
      <c r="C2163" s="2"/>
      <c r="D2163" s="2"/>
      <c r="E2163" s="2"/>
      <c r="F2163" s="2"/>
      <c r="G2163" s="2"/>
      <c r="H2163" s="2"/>
      <c r="I2163" s="2"/>
      <c r="J2163" s="2"/>
      <c r="K2163" s="2"/>
      <c r="L2163" s="2"/>
      <c r="M2163" s="2"/>
      <c r="N2163" s="2"/>
      <c r="O2163" s="1"/>
      <c r="P2163" s="1"/>
    </row>
    <row r="2164" spans="1:16" ht="15.6" x14ac:dyDescent="0.3">
      <c r="A2164" s="2"/>
      <c r="B2164" s="2"/>
      <c r="C2164" s="2"/>
      <c r="D2164" s="2"/>
      <c r="E2164" s="2"/>
      <c r="F2164" s="2"/>
      <c r="G2164" s="2"/>
      <c r="H2164" s="2"/>
      <c r="I2164" s="2"/>
      <c r="J2164" s="2"/>
      <c r="K2164" s="2"/>
      <c r="L2164" s="2"/>
      <c r="M2164" s="2"/>
      <c r="N2164" s="2"/>
      <c r="O2164" s="1"/>
      <c r="P2164" s="1"/>
    </row>
    <row r="2165" spans="1:16" ht="15.6" x14ac:dyDescent="0.3">
      <c r="A2165" s="2"/>
      <c r="B2165" s="2"/>
      <c r="C2165" s="2"/>
      <c r="D2165" s="2"/>
      <c r="E2165" s="2"/>
      <c r="F2165" s="2"/>
      <c r="G2165" s="2"/>
      <c r="H2165" s="2"/>
      <c r="I2165" s="2"/>
      <c r="J2165" s="2"/>
      <c r="K2165" s="2"/>
      <c r="L2165" s="2"/>
      <c r="M2165" s="2"/>
      <c r="N2165" s="2"/>
      <c r="O2165" s="1"/>
      <c r="P2165" s="1"/>
    </row>
    <row r="2166" spans="1:16" ht="15.6" x14ac:dyDescent="0.3">
      <c r="A2166" s="2"/>
      <c r="B2166" s="2"/>
      <c r="C2166" s="2"/>
      <c r="D2166" s="2"/>
      <c r="E2166" s="2"/>
      <c r="F2166" s="2"/>
      <c r="G2166" s="2"/>
      <c r="H2166" s="2"/>
      <c r="I2166" s="2"/>
      <c r="J2166" s="2"/>
      <c r="K2166" s="2"/>
      <c r="L2166" s="2"/>
      <c r="M2166" s="2"/>
      <c r="N2166" s="2"/>
      <c r="O2166" s="1"/>
      <c r="P2166" s="1"/>
    </row>
    <row r="2167" spans="1:16" ht="15.6" x14ac:dyDescent="0.3">
      <c r="A2167" s="2"/>
      <c r="B2167" s="2"/>
      <c r="C2167" s="2"/>
      <c r="D2167" s="2"/>
      <c r="E2167" s="2"/>
      <c r="F2167" s="2"/>
      <c r="G2167" s="2"/>
      <c r="H2167" s="2"/>
      <c r="I2167" s="2"/>
      <c r="J2167" s="2"/>
      <c r="K2167" s="2"/>
      <c r="L2167" s="2"/>
      <c r="M2167" s="2"/>
      <c r="N2167" s="2"/>
      <c r="O2167" s="1"/>
      <c r="P2167" s="1"/>
    </row>
    <row r="2168" spans="1:16" ht="15.6" x14ac:dyDescent="0.3">
      <c r="A2168" s="2"/>
      <c r="B2168" s="2"/>
      <c r="C2168" s="2"/>
      <c r="D2168" s="2"/>
      <c r="E2168" s="2"/>
      <c r="F2168" s="2"/>
      <c r="G2168" s="2"/>
      <c r="H2168" s="2"/>
      <c r="I2168" s="2"/>
      <c r="J2168" s="2"/>
      <c r="K2168" s="2"/>
      <c r="L2168" s="2"/>
      <c r="M2168" s="2"/>
      <c r="N2168" s="2"/>
      <c r="O2168" s="1"/>
      <c r="P2168" s="1"/>
    </row>
    <row r="2169" spans="1:16" ht="15.6" x14ac:dyDescent="0.3">
      <c r="A2169" s="2"/>
      <c r="B2169" s="2"/>
      <c r="C2169" s="2"/>
      <c r="D2169" s="2"/>
      <c r="E2169" s="2"/>
      <c r="F2169" s="2"/>
      <c r="G2169" s="2"/>
      <c r="H2169" s="2"/>
      <c r="I2169" s="2"/>
      <c r="J2169" s="2"/>
      <c r="K2169" s="2"/>
      <c r="L2169" s="2"/>
      <c r="M2169" s="2"/>
      <c r="N2169" s="2"/>
      <c r="O2169" s="1"/>
      <c r="P2169" s="1"/>
    </row>
    <row r="2170" spans="1:16" ht="15.6" x14ac:dyDescent="0.3">
      <c r="A2170" s="2"/>
      <c r="B2170" s="2"/>
      <c r="C2170" s="2"/>
      <c r="D2170" s="2"/>
      <c r="E2170" s="2"/>
      <c r="F2170" s="2"/>
      <c r="G2170" s="2"/>
      <c r="H2170" s="2"/>
      <c r="I2170" s="2"/>
      <c r="J2170" s="2"/>
      <c r="K2170" s="2"/>
      <c r="L2170" s="2"/>
      <c r="M2170" s="2"/>
      <c r="N2170" s="2"/>
      <c r="O2170" s="1"/>
      <c r="P2170" s="1"/>
    </row>
    <row r="2171" spans="1:16" ht="15.6" x14ac:dyDescent="0.3">
      <c r="A2171" s="2"/>
      <c r="B2171" s="2"/>
      <c r="C2171" s="2"/>
      <c r="D2171" s="2"/>
      <c r="E2171" s="2"/>
      <c r="F2171" s="2"/>
      <c r="G2171" s="2"/>
      <c r="H2171" s="2"/>
      <c r="I2171" s="2"/>
      <c r="J2171" s="2"/>
      <c r="K2171" s="2"/>
      <c r="L2171" s="2"/>
      <c r="M2171" s="2"/>
      <c r="N2171" s="2"/>
      <c r="O2171" s="1"/>
      <c r="P2171" s="1"/>
    </row>
    <row r="2172" spans="1:16" ht="15.6" x14ac:dyDescent="0.3">
      <c r="A2172" s="2"/>
      <c r="B2172" s="2"/>
      <c r="C2172" s="2"/>
      <c r="D2172" s="2"/>
      <c r="E2172" s="2"/>
      <c r="F2172" s="2"/>
      <c r="G2172" s="2"/>
      <c r="H2172" s="2"/>
      <c r="I2172" s="2"/>
      <c r="J2172" s="2"/>
      <c r="K2172" s="2"/>
      <c r="L2172" s="2"/>
      <c r="M2172" s="2"/>
      <c r="N2172" s="2"/>
      <c r="O2172" s="1"/>
      <c r="P2172" s="1"/>
    </row>
    <row r="2173" spans="1:16" ht="15.6" x14ac:dyDescent="0.3">
      <c r="A2173" s="2"/>
      <c r="B2173" s="2"/>
      <c r="C2173" s="2"/>
      <c r="D2173" s="2"/>
      <c r="E2173" s="2"/>
      <c r="F2173" s="2"/>
      <c r="G2173" s="2"/>
      <c r="H2173" s="2"/>
      <c r="I2173" s="2"/>
      <c r="J2173" s="2"/>
      <c r="K2173" s="2"/>
      <c r="L2173" s="2"/>
      <c r="M2173" s="2"/>
      <c r="N2173" s="2"/>
      <c r="O2173" s="1"/>
      <c r="P2173" s="1"/>
    </row>
    <row r="2174" spans="1:16" ht="15.6" x14ac:dyDescent="0.3">
      <c r="A2174" s="2"/>
      <c r="B2174" s="2"/>
      <c r="C2174" s="2"/>
      <c r="D2174" s="2"/>
      <c r="E2174" s="2"/>
      <c r="F2174" s="2"/>
      <c r="G2174" s="2"/>
      <c r="H2174" s="2"/>
      <c r="I2174" s="2"/>
      <c r="J2174" s="2"/>
      <c r="K2174" s="2"/>
      <c r="L2174" s="2"/>
      <c r="M2174" s="2"/>
      <c r="N2174" s="2"/>
      <c r="O2174" s="1"/>
      <c r="P2174" s="1"/>
    </row>
    <row r="2175" spans="1:16" ht="15.6" x14ac:dyDescent="0.3">
      <c r="A2175" s="2"/>
      <c r="B2175" s="2"/>
      <c r="C2175" s="2"/>
      <c r="D2175" s="2"/>
      <c r="E2175" s="2"/>
      <c r="F2175" s="2"/>
      <c r="G2175" s="2"/>
      <c r="H2175" s="2"/>
      <c r="I2175" s="2"/>
      <c r="J2175" s="2"/>
      <c r="K2175" s="2"/>
      <c r="L2175" s="2"/>
      <c r="M2175" s="2"/>
      <c r="N2175" s="2"/>
      <c r="O2175" s="1"/>
      <c r="P2175" s="1"/>
    </row>
    <row r="2176" spans="1:16" ht="15.6" x14ac:dyDescent="0.3">
      <c r="A2176" s="2"/>
      <c r="B2176" s="2"/>
      <c r="C2176" s="2"/>
      <c r="D2176" s="2"/>
      <c r="E2176" s="2"/>
      <c r="F2176" s="2"/>
      <c r="G2176" s="2"/>
      <c r="H2176" s="2"/>
      <c r="I2176" s="2"/>
      <c r="J2176" s="2"/>
      <c r="K2176" s="2"/>
      <c r="L2176" s="2"/>
      <c r="M2176" s="2"/>
      <c r="N2176" s="2"/>
      <c r="O2176" s="1"/>
      <c r="P2176" s="1"/>
    </row>
    <row r="2177" spans="1:16" ht="15.6" x14ac:dyDescent="0.3">
      <c r="A2177" s="2"/>
      <c r="B2177" s="2"/>
      <c r="C2177" s="2"/>
      <c r="D2177" s="2"/>
      <c r="E2177" s="2"/>
      <c r="F2177" s="2"/>
      <c r="G2177" s="2"/>
      <c r="H2177" s="2"/>
      <c r="I2177" s="2"/>
      <c r="J2177" s="2"/>
      <c r="K2177" s="2"/>
      <c r="L2177" s="2"/>
      <c r="M2177" s="2"/>
      <c r="N2177" s="2"/>
      <c r="O2177" s="1"/>
      <c r="P2177" s="1"/>
    </row>
    <row r="2178" spans="1:16" ht="15.6" x14ac:dyDescent="0.3">
      <c r="A2178" s="2"/>
      <c r="B2178" s="2"/>
      <c r="C2178" s="2"/>
      <c r="D2178" s="2"/>
      <c r="E2178" s="2"/>
      <c r="F2178" s="2"/>
      <c r="G2178" s="2"/>
      <c r="H2178" s="2"/>
      <c r="I2178" s="2"/>
      <c r="J2178" s="2"/>
      <c r="K2178" s="2"/>
      <c r="L2178" s="2"/>
      <c r="M2178" s="2"/>
      <c r="N2178" s="2"/>
      <c r="O2178" s="1"/>
      <c r="P2178" s="1"/>
    </row>
    <row r="2179" spans="1:16" ht="15.6" x14ac:dyDescent="0.3">
      <c r="A2179" s="2"/>
      <c r="B2179" s="2"/>
      <c r="C2179" s="2"/>
      <c r="D2179" s="2"/>
      <c r="E2179" s="2"/>
      <c r="F2179" s="2"/>
      <c r="G2179" s="2"/>
      <c r="H2179" s="2"/>
      <c r="I2179" s="2"/>
      <c r="J2179" s="2"/>
      <c r="K2179" s="2"/>
      <c r="L2179" s="2"/>
      <c r="M2179" s="2"/>
      <c r="N2179" s="2"/>
      <c r="O2179" s="1"/>
      <c r="P2179" s="1"/>
    </row>
    <row r="2180" spans="1:16" ht="15.6" x14ac:dyDescent="0.3">
      <c r="A2180" s="2"/>
      <c r="B2180" s="2"/>
      <c r="C2180" s="2"/>
      <c r="D2180" s="2"/>
      <c r="E2180" s="2"/>
      <c r="F2180" s="2"/>
      <c r="G2180" s="2"/>
      <c r="H2180" s="2"/>
      <c r="I2180" s="2"/>
      <c r="J2180" s="2"/>
      <c r="K2180" s="2"/>
      <c r="L2180" s="2"/>
      <c r="M2180" s="2"/>
      <c r="N2180" s="2"/>
      <c r="O2180" s="1"/>
      <c r="P2180" s="1"/>
    </row>
    <row r="2181" spans="1:16" ht="15.6" x14ac:dyDescent="0.3">
      <c r="A2181" s="2"/>
      <c r="B2181" s="2"/>
      <c r="C2181" s="2"/>
      <c r="D2181" s="2"/>
      <c r="E2181" s="2"/>
      <c r="F2181" s="2"/>
      <c r="G2181" s="2"/>
      <c r="H2181" s="2"/>
      <c r="I2181" s="2"/>
      <c r="J2181" s="2"/>
      <c r="K2181" s="2"/>
      <c r="L2181" s="2"/>
      <c r="M2181" s="2"/>
      <c r="N2181" s="2"/>
      <c r="O2181" s="1"/>
      <c r="P2181" s="1"/>
    </row>
    <row r="2182" spans="1:16" ht="15.6" x14ac:dyDescent="0.3">
      <c r="A2182" s="2"/>
      <c r="B2182" s="2"/>
      <c r="C2182" s="2"/>
      <c r="D2182" s="2"/>
      <c r="E2182" s="2"/>
      <c r="F2182" s="2"/>
      <c r="G2182" s="2"/>
      <c r="H2182" s="2"/>
      <c r="I2182" s="2"/>
      <c r="J2182" s="2"/>
      <c r="K2182" s="2"/>
      <c r="L2182" s="2"/>
      <c r="M2182" s="2"/>
      <c r="N2182" s="2"/>
      <c r="O2182" s="1"/>
      <c r="P2182" s="1"/>
    </row>
    <row r="2183" spans="1:16" ht="15.6" x14ac:dyDescent="0.3">
      <c r="A2183" s="2"/>
      <c r="B2183" s="2"/>
      <c r="C2183" s="2"/>
      <c r="D2183" s="2"/>
      <c r="E2183" s="2"/>
      <c r="F2183" s="2"/>
      <c r="G2183" s="2"/>
      <c r="H2183" s="2"/>
      <c r="I2183" s="2"/>
      <c r="J2183" s="2"/>
      <c r="K2183" s="2"/>
      <c r="L2183" s="2"/>
      <c r="M2183" s="2"/>
      <c r="N2183" s="2"/>
      <c r="O2183" s="1"/>
      <c r="P2183" s="1"/>
    </row>
    <row r="2184" spans="1:16" ht="15.6" x14ac:dyDescent="0.3">
      <c r="A2184" s="2"/>
      <c r="B2184" s="2"/>
      <c r="C2184" s="2"/>
      <c r="D2184" s="2"/>
      <c r="E2184" s="2"/>
      <c r="F2184" s="2"/>
      <c r="G2184" s="2"/>
      <c r="H2184" s="2"/>
      <c r="I2184" s="2"/>
      <c r="J2184" s="2"/>
      <c r="K2184" s="2"/>
      <c r="L2184" s="2"/>
      <c r="M2184" s="2"/>
      <c r="N2184" s="2"/>
      <c r="O2184" s="1"/>
      <c r="P2184" s="1"/>
    </row>
    <row r="2185" spans="1:16" ht="15.6" x14ac:dyDescent="0.3">
      <c r="A2185" s="2"/>
      <c r="B2185" s="2"/>
      <c r="C2185" s="2"/>
      <c r="D2185" s="2"/>
      <c r="E2185" s="2"/>
      <c r="F2185" s="2"/>
      <c r="G2185" s="2"/>
      <c r="H2185" s="2"/>
      <c r="I2185" s="2"/>
      <c r="J2185" s="2"/>
      <c r="K2185" s="2"/>
      <c r="L2185" s="2"/>
      <c r="M2185" s="2"/>
      <c r="N2185" s="2"/>
      <c r="O2185" s="1"/>
      <c r="P2185" s="1"/>
    </row>
    <row r="2186" spans="1:16" ht="15.6" x14ac:dyDescent="0.3">
      <c r="A2186" s="2"/>
      <c r="B2186" s="2"/>
      <c r="C2186" s="2"/>
      <c r="D2186" s="2"/>
      <c r="E2186" s="2"/>
      <c r="F2186" s="2"/>
      <c r="G2186" s="2"/>
      <c r="H2186" s="2"/>
      <c r="I2186" s="2"/>
      <c r="J2186" s="2"/>
      <c r="K2186" s="2"/>
      <c r="L2186" s="2"/>
      <c r="M2186" s="2"/>
      <c r="N2186" s="2"/>
      <c r="O2186" s="1"/>
      <c r="P2186" s="1"/>
    </row>
    <row r="2187" spans="1:16" ht="15.6" x14ac:dyDescent="0.3">
      <c r="A2187" s="2"/>
      <c r="B2187" s="2"/>
      <c r="C2187" s="2"/>
      <c r="D2187" s="2"/>
      <c r="E2187" s="2"/>
      <c r="F2187" s="2"/>
      <c r="G2187" s="2"/>
      <c r="H2187" s="2"/>
      <c r="I2187" s="2"/>
      <c r="J2187" s="2"/>
      <c r="K2187" s="2"/>
      <c r="L2187" s="2"/>
      <c r="M2187" s="2"/>
      <c r="N2187" s="2"/>
      <c r="O2187" s="1"/>
      <c r="P2187" s="1"/>
    </row>
    <row r="2188" spans="1:16" ht="15.6" x14ac:dyDescent="0.3">
      <c r="A2188" s="2"/>
      <c r="B2188" s="2"/>
      <c r="C2188" s="2"/>
      <c r="D2188" s="2"/>
      <c r="E2188" s="2"/>
      <c r="F2188" s="2"/>
      <c r="G2188" s="2"/>
      <c r="H2188" s="2"/>
      <c r="I2188" s="2"/>
      <c r="J2188" s="2"/>
      <c r="K2188" s="2"/>
      <c r="L2188" s="2"/>
      <c r="M2188" s="2"/>
      <c r="N2188" s="2"/>
      <c r="O2188" s="1"/>
      <c r="P2188" s="1"/>
    </row>
    <row r="2189" spans="1:16" ht="15.6" x14ac:dyDescent="0.3">
      <c r="A2189" s="2"/>
      <c r="B2189" s="2"/>
      <c r="C2189" s="2"/>
      <c r="D2189" s="2"/>
      <c r="E2189" s="2"/>
      <c r="F2189" s="2"/>
      <c r="G2189" s="2"/>
      <c r="H2189" s="2"/>
      <c r="I2189" s="2"/>
      <c r="J2189" s="2"/>
      <c r="K2189" s="2"/>
      <c r="L2189" s="2"/>
      <c r="M2189" s="2"/>
      <c r="N2189" s="2"/>
      <c r="O2189" s="1"/>
      <c r="P2189" s="1"/>
    </row>
    <row r="2190" spans="1:16" ht="15.6" x14ac:dyDescent="0.3">
      <c r="A2190" s="2"/>
      <c r="B2190" s="2"/>
      <c r="C2190" s="2"/>
      <c r="D2190" s="2"/>
      <c r="E2190" s="2"/>
      <c r="F2190" s="2"/>
      <c r="G2190" s="2"/>
      <c r="H2190" s="2"/>
      <c r="I2190" s="2"/>
      <c r="J2190" s="2"/>
      <c r="K2190" s="2"/>
      <c r="L2190" s="2"/>
      <c r="M2190" s="2"/>
      <c r="N2190" s="2"/>
      <c r="O2190" s="1"/>
      <c r="P2190" s="1"/>
    </row>
    <row r="2191" spans="1:16" ht="15.6" x14ac:dyDescent="0.3">
      <c r="A2191" s="2"/>
      <c r="B2191" s="2"/>
      <c r="C2191" s="2"/>
      <c r="D2191" s="2"/>
      <c r="E2191" s="2"/>
      <c r="F2191" s="2"/>
      <c r="G2191" s="2"/>
      <c r="H2191" s="2"/>
      <c r="I2191" s="2"/>
      <c r="J2191" s="2"/>
      <c r="K2191" s="2"/>
      <c r="L2191" s="2"/>
      <c r="M2191" s="2"/>
      <c r="N2191" s="2"/>
      <c r="O2191" s="1"/>
      <c r="P2191" s="1"/>
    </row>
    <row r="2192" spans="1:16" ht="15.6" x14ac:dyDescent="0.3">
      <c r="A2192" s="2"/>
      <c r="B2192" s="2"/>
      <c r="C2192" s="2"/>
      <c r="D2192" s="2"/>
      <c r="E2192" s="2"/>
      <c r="F2192" s="2"/>
      <c r="G2192" s="2"/>
      <c r="H2192" s="2"/>
      <c r="I2192" s="2"/>
      <c r="J2192" s="2"/>
      <c r="K2192" s="2"/>
      <c r="L2192" s="2"/>
      <c r="M2192" s="2"/>
      <c r="N2192" s="2"/>
      <c r="O2192" s="1"/>
      <c r="P2192" s="1"/>
    </row>
    <row r="2193" spans="1:16" ht="15.6" x14ac:dyDescent="0.3">
      <c r="A2193" s="2"/>
      <c r="B2193" s="2"/>
      <c r="C2193" s="2"/>
      <c r="D2193" s="2"/>
      <c r="E2193" s="2"/>
      <c r="F2193" s="2"/>
      <c r="G2193" s="2"/>
      <c r="H2193" s="2"/>
      <c r="I2193" s="2"/>
      <c r="J2193" s="2"/>
      <c r="K2193" s="2"/>
      <c r="L2193" s="2"/>
      <c r="M2193" s="2"/>
      <c r="N2193" s="2"/>
      <c r="O2193" s="1"/>
      <c r="P2193" s="1"/>
    </row>
    <row r="2194" spans="1:16" ht="15.6" x14ac:dyDescent="0.3">
      <c r="A2194" s="2"/>
      <c r="B2194" s="2"/>
      <c r="C2194" s="2"/>
      <c r="D2194" s="2"/>
      <c r="E2194" s="2"/>
      <c r="F2194" s="2"/>
      <c r="G2194" s="2"/>
      <c r="H2194" s="2"/>
      <c r="I2194" s="2"/>
      <c r="J2194" s="2"/>
      <c r="K2194" s="2"/>
      <c r="L2194" s="2"/>
      <c r="M2194" s="2"/>
      <c r="N2194" s="2"/>
      <c r="O2194" s="1"/>
      <c r="P2194" s="1"/>
    </row>
    <row r="2195" spans="1:16" ht="15.6" x14ac:dyDescent="0.3">
      <c r="A2195" s="2"/>
      <c r="B2195" s="2"/>
      <c r="C2195" s="2"/>
      <c r="D2195" s="2"/>
      <c r="E2195" s="2"/>
      <c r="F2195" s="2"/>
      <c r="G2195" s="2"/>
      <c r="H2195" s="2"/>
      <c r="I2195" s="2"/>
      <c r="J2195" s="2"/>
      <c r="K2195" s="2"/>
      <c r="L2195" s="2"/>
      <c r="M2195" s="2"/>
      <c r="N2195" s="2"/>
      <c r="O2195" s="1"/>
      <c r="P2195" s="1"/>
    </row>
    <row r="2196" spans="1:16" ht="15.6" x14ac:dyDescent="0.3">
      <c r="A2196" s="2"/>
      <c r="B2196" s="2"/>
      <c r="C2196" s="2"/>
      <c r="D2196" s="2"/>
      <c r="E2196" s="2"/>
      <c r="F2196" s="2"/>
      <c r="G2196" s="2"/>
      <c r="H2196" s="2"/>
      <c r="I2196" s="2"/>
      <c r="J2196" s="2"/>
      <c r="K2196" s="2"/>
      <c r="L2196" s="2"/>
      <c r="M2196" s="2"/>
      <c r="N2196" s="2"/>
      <c r="O2196" s="1"/>
      <c r="P2196" s="1"/>
    </row>
    <row r="2197" spans="1:16" ht="15.6" x14ac:dyDescent="0.3">
      <c r="A2197" s="2"/>
      <c r="B2197" s="2"/>
      <c r="C2197" s="2"/>
      <c r="D2197" s="2"/>
      <c r="E2197" s="2"/>
      <c r="F2197" s="2"/>
      <c r="G2197" s="2"/>
      <c r="H2197" s="2"/>
      <c r="I2197" s="2"/>
      <c r="J2197" s="2"/>
      <c r="K2197" s="2"/>
      <c r="L2197" s="2"/>
      <c r="M2197" s="2"/>
      <c r="N2197" s="2"/>
      <c r="O2197" s="1"/>
      <c r="P2197" s="1"/>
    </row>
    <row r="2198" spans="1:16" ht="15.6" x14ac:dyDescent="0.3">
      <c r="A2198" s="2"/>
      <c r="B2198" s="2"/>
      <c r="C2198" s="2"/>
      <c r="D2198" s="2"/>
      <c r="E2198" s="2"/>
      <c r="F2198" s="2"/>
      <c r="G2198" s="2"/>
      <c r="H2198" s="2"/>
      <c r="I2198" s="2"/>
      <c r="J2198" s="2"/>
      <c r="K2198" s="2"/>
      <c r="L2198" s="2"/>
      <c r="M2198" s="2"/>
      <c r="N2198" s="2"/>
      <c r="O2198" s="1"/>
      <c r="P2198" s="1"/>
    </row>
    <row r="2199" spans="1:16" ht="15.6" x14ac:dyDescent="0.3">
      <c r="A2199" s="2"/>
      <c r="B2199" s="2"/>
      <c r="C2199" s="2"/>
      <c r="D2199" s="2"/>
      <c r="E2199" s="2"/>
      <c r="F2199" s="2"/>
      <c r="G2199" s="2"/>
      <c r="H2199" s="2"/>
      <c r="I2199" s="2"/>
      <c r="J2199" s="2"/>
      <c r="K2199" s="2"/>
      <c r="L2199" s="2"/>
      <c r="M2199" s="2"/>
      <c r="N2199" s="2"/>
      <c r="O2199" s="1"/>
      <c r="P2199" s="1"/>
    </row>
    <row r="2200" spans="1:16" ht="15.6" x14ac:dyDescent="0.3">
      <c r="A2200" s="2"/>
      <c r="B2200" s="2"/>
      <c r="C2200" s="2"/>
      <c r="D2200" s="2"/>
      <c r="E2200" s="2"/>
      <c r="F2200" s="2"/>
      <c r="G2200" s="2"/>
      <c r="H2200" s="2"/>
      <c r="I2200" s="2"/>
      <c r="J2200" s="2"/>
      <c r="K2200" s="2"/>
      <c r="L2200" s="2"/>
      <c r="M2200" s="2"/>
      <c r="N2200" s="2"/>
      <c r="O2200" s="1"/>
      <c r="P2200" s="1"/>
    </row>
    <row r="2201" spans="1:16" ht="15.6" x14ac:dyDescent="0.3">
      <c r="A2201" s="2"/>
      <c r="B2201" s="2"/>
      <c r="C2201" s="2"/>
      <c r="D2201" s="2"/>
      <c r="E2201" s="2"/>
      <c r="F2201" s="2"/>
      <c r="G2201" s="2"/>
      <c r="H2201" s="2"/>
      <c r="I2201" s="2"/>
      <c r="J2201" s="2"/>
      <c r="K2201" s="2"/>
      <c r="L2201" s="2"/>
      <c r="M2201" s="2"/>
      <c r="N2201" s="2"/>
      <c r="O2201" s="1"/>
      <c r="P2201" s="1"/>
    </row>
    <row r="2202" spans="1:16" ht="15.6" x14ac:dyDescent="0.3">
      <c r="A2202" s="2"/>
      <c r="B2202" s="2"/>
      <c r="C2202" s="2"/>
      <c r="D2202" s="2"/>
      <c r="E2202" s="2"/>
      <c r="F2202" s="2"/>
      <c r="G2202" s="2"/>
      <c r="H2202" s="2"/>
      <c r="I2202" s="2"/>
      <c r="J2202" s="2"/>
      <c r="K2202" s="2"/>
      <c r="L2202" s="2"/>
      <c r="M2202" s="2"/>
      <c r="N2202" s="2"/>
      <c r="O2202" s="1"/>
      <c r="P2202" s="1"/>
    </row>
    <row r="2203" spans="1:16" ht="15.6" x14ac:dyDescent="0.3">
      <c r="A2203" s="2"/>
      <c r="B2203" s="2"/>
      <c r="C2203" s="2"/>
      <c r="D2203" s="2"/>
      <c r="E2203" s="2"/>
      <c r="F2203" s="2"/>
      <c r="G2203" s="2"/>
      <c r="H2203" s="2"/>
      <c r="I2203" s="2"/>
      <c r="J2203" s="2"/>
      <c r="K2203" s="2"/>
      <c r="L2203" s="2"/>
      <c r="M2203" s="2"/>
      <c r="N2203" s="2"/>
      <c r="O2203" s="1"/>
      <c r="P2203" s="1"/>
    </row>
    <row r="2204" spans="1:16" ht="15.6" x14ac:dyDescent="0.3">
      <c r="A2204" s="2"/>
      <c r="B2204" s="2"/>
      <c r="C2204" s="2"/>
      <c r="D2204" s="2"/>
      <c r="E2204" s="2"/>
      <c r="F2204" s="2"/>
      <c r="G2204" s="2"/>
      <c r="H2204" s="2"/>
      <c r="I2204" s="2"/>
      <c r="J2204" s="2"/>
      <c r="K2204" s="2"/>
      <c r="L2204" s="2"/>
      <c r="M2204" s="2"/>
      <c r="N2204" s="2"/>
      <c r="O2204" s="1"/>
      <c r="P2204" s="1"/>
    </row>
    <row r="2205" spans="1:16" ht="15.6" x14ac:dyDescent="0.3">
      <c r="A2205" s="2"/>
      <c r="B2205" s="2"/>
      <c r="C2205" s="2"/>
      <c r="D2205" s="2"/>
      <c r="E2205" s="2"/>
      <c r="F2205" s="2"/>
      <c r="G2205" s="2"/>
      <c r="H2205" s="2"/>
      <c r="I2205" s="2"/>
      <c r="J2205" s="2"/>
      <c r="K2205" s="2"/>
      <c r="L2205" s="2"/>
      <c r="M2205" s="2"/>
      <c r="N2205" s="2"/>
      <c r="O2205" s="1"/>
      <c r="P2205" s="1"/>
    </row>
    <row r="2206" spans="1:16" ht="15.6" x14ac:dyDescent="0.3">
      <c r="A2206" s="2"/>
      <c r="B2206" s="2"/>
      <c r="C2206" s="2"/>
      <c r="D2206" s="2"/>
      <c r="E2206" s="2"/>
      <c r="F2206" s="2"/>
      <c r="G2206" s="2"/>
      <c r="H2206" s="2"/>
      <c r="I2206" s="2"/>
      <c r="J2206" s="2"/>
      <c r="K2206" s="2"/>
      <c r="L2206" s="2"/>
      <c r="M2206" s="2"/>
      <c r="N2206" s="2"/>
      <c r="O2206" s="1"/>
      <c r="P2206" s="1"/>
    </row>
    <row r="2207" spans="1:16" ht="15.6" x14ac:dyDescent="0.3">
      <c r="A2207" s="2"/>
      <c r="B2207" s="2"/>
      <c r="C2207" s="2"/>
      <c r="D2207" s="2"/>
      <c r="E2207" s="2"/>
      <c r="F2207" s="2"/>
      <c r="G2207" s="2"/>
      <c r="H2207" s="2"/>
      <c r="I2207" s="2"/>
      <c r="J2207" s="2"/>
      <c r="K2207" s="2"/>
      <c r="L2207" s="2"/>
      <c r="M2207" s="2"/>
      <c r="N2207" s="2"/>
      <c r="O2207" s="1"/>
      <c r="P2207" s="1"/>
    </row>
    <row r="2208" spans="1:16" ht="15.6" x14ac:dyDescent="0.3">
      <c r="A2208" s="2"/>
      <c r="B2208" s="2"/>
      <c r="C2208" s="2"/>
      <c r="D2208" s="2"/>
      <c r="E2208" s="2"/>
      <c r="F2208" s="2"/>
      <c r="G2208" s="2"/>
      <c r="H2208" s="2"/>
      <c r="I2208" s="2"/>
      <c r="J2208" s="2"/>
      <c r="K2208" s="2"/>
      <c r="L2208" s="2"/>
      <c r="M2208" s="2"/>
      <c r="N2208" s="2"/>
      <c r="O2208" s="1"/>
      <c r="P2208" s="1"/>
    </row>
    <row r="2209" spans="1:16" ht="15.6" x14ac:dyDescent="0.3">
      <c r="A2209" s="2"/>
      <c r="B2209" s="2"/>
      <c r="C2209" s="2"/>
      <c r="D2209" s="2"/>
      <c r="E2209" s="2"/>
      <c r="F2209" s="2"/>
      <c r="G2209" s="2"/>
      <c r="H2209" s="2"/>
      <c r="I2209" s="2"/>
      <c r="J2209" s="2"/>
      <c r="K2209" s="2"/>
      <c r="L2209" s="2"/>
      <c r="M2209" s="2"/>
      <c r="N2209" s="2"/>
      <c r="O2209" s="1"/>
      <c r="P2209" s="1"/>
    </row>
    <row r="2210" spans="1:16" ht="15.6" x14ac:dyDescent="0.3">
      <c r="A2210" s="2"/>
      <c r="B2210" s="2"/>
      <c r="C2210" s="2"/>
      <c r="D2210" s="2"/>
      <c r="E2210" s="2"/>
      <c r="F2210" s="2"/>
      <c r="G2210" s="2"/>
      <c r="H2210" s="2"/>
      <c r="I2210" s="2"/>
      <c r="J2210" s="2"/>
      <c r="K2210" s="2"/>
      <c r="L2210" s="2"/>
      <c r="M2210" s="2"/>
      <c r="N2210" s="2"/>
      <c r="O2210" s="1"/>
      <c r="P2210" s="1"/>
    </row>
    <row r="2211" spans="1:16" ht="15.6" x14ac:dyDescent="0.3">
      <c r="A2211" s="2"/>
      <c r="B2211" s="2"/>
      <c r="C2211" s="2"/>
      <c r="D2211" s="2"/>
      <c r="E2211" s="2"/>
      <c r="F2211" s="2"/>
      <c r="G2211" s="2"/>
      <c r="H2211" s="2"/>
      <c r="I2211" s="2"/>
      <c r="J2211" s="2"/>
      <c r="K2211" s="2"/>
      <c r="L2211" s="2"/>
      <c r="M2211" s="2"/>
      <c r="N2211" s="2"/>
      <c r="O2211" s="1"/>
      <c r="P2211" s="1"/>
    </row>
    <row r="2212" spans="1:16" ht="15.6" x14ac:dyDescent="0.3">
      <c r="A2212" s="2"/>
      <c r="B2212" s="2"/>
      <c r="C2212" s="2"/>
      <c r="D2212" s="2"/>
      <c r="E2212" s="2"/>
      <c r="F2212" s="2"/>
      <c r="G2212" s="2"/>
      <c r="H2212" s="2"/>
      <c r="I2212" s="2"/>
      <c r="J2212" s="2"/>
      <c r="K2212" s="2"/>
      <c r="L2212" s="2"/>
      <c r="M2212" s="2"/>
      <c r="N2212" s="2"/>
      <c r="O2212" s="1"/>
      <c r="P2212" s="1"/>
    </row>
    <row r="2213" spans="1:16" ht="15.6" x14ac:dyDescent="0.3">
      <c r="A2213" s="2"/>
      <c r="B2213" s="2"/>
      <c r="C2213" s="2"/>
      <c r="D2213" s="2"/>
      <c r="E2213" s="2"/>
      <c r="F2213" s="2"/>
      <c r="G2213" s="2"/>
      <c r="H2213" s="2"/>
      <c r="I2213" s="2"/>
      <c r="J2213" s="2"/>
      <c r="K2213" s="2"/>
      <c r="L2213" s="2"/>
      <c r="M2213" s="2"/>
      <c r="N2213" s="2"/>
      <c r="O2213" s="1"/>
      <c r="P2213" s="1"/>
    </row>
    <row r="2214" spans="1:16" ht="15.6" x14ac:dyDescent="0.3">
      <c r="A2214" s="2"/>
      <c r="B2214" s="2"/>
      <c r="C2214" s="2"/>
      <c r="D2214" s="2"/>
      <c r="E2214" s="2"/>
      <c r="F2214" s="2"/>
      <c r="G2214" s="2"/>
      <c r="H2214" s="2"/>
      <c r="I2214" s="2"/>
      <c r="J2214" s="2"/>
      <c r="K2214" s="2"/>
      <c r="L2214" s="2"/>
      <c r="M2214" s="2"/>
      <c r="N2214" s="2"/>
      <c r="O2214" s="1"/>
      <c r="P2214" s="1"/>
    </row>
    <row r="2215" spans="1:16" ht="15.6" x14ac:dyDescent="0.3">
      <c r="A2215" s="2"/>
      <c r="B2215" s="2"/>
      <c r="C2215" s="2"/>
      <c r="D2215" s="2"/>
      <c r="E2215" s="2"/>
      <c r="F2215" s="2"/>
      <c r="G2215" s="2"/>
      <c r="H2215" s="2"/>
      <c r="I2215" s="2"/>
      <c r="J2215" s="2"/>
      <c r="K2215" s="2"/>
      <c r="L2215" s="2"/>
      <c r="M2215" s="2"/>
      <c r="N2215" s="2"/>
      <c r="O2215" s="1"/>
      <c r="P2215" s="1"/>
    </row>
    <row r="2216" spans="1:16" ht="15.6" x14ac:dyDescent="0.3">
      <c r="A2216" s="2"/>
      <c r="B2216" s="2"/>
      <c r="C2216" s="2"/>
      <c r="D2216" s="2"/>
      <c r="E2216" s="2"/>
      <c r="F2216" s="2"/>
      <c r="G2216" s="2"/>
      <c r="H2216" s="2"/>
      <c r="I2216" s="2"/>
      <c r="J2216" s="2"/>
      <c r="K2216" s="2"/>
      <c r="L2216" s="2"/>
      <c r="M2216" s="2"/>
      <c r="N2216" s="2"/>
      <c r="O2216" s="1"/>
      <c r="P2216" s="1"/>
    </row>
    <row r="2217" spans="1:16" ht="15.6" x14ac:dyDescent="0.3">
      <c r="A2217" s="2"/>
      <c r="B2217" s="2"/>
      <c r="C2217" s="2"/>
      <c r="D2217" s="2"/>
      <c r="E2217" s="2"/>
      <c r="F2217" s="2"/>
      <c r="G2217" s="2"/>
      <c r="H2217" s="2"/>
      <c r="I2217" s="2"/>
      <c r="J2217" s="2"/>
      <c r="K2217" s="2"/>
      <c r="L2217" s="2"/>
      <c r="M2217" s="2"/>
      <c r="N2217" s="2"/>
      <c r="O2217" s="1"/>
      <c r="P2217" s="1"/>
    </row>
    <row r="2218" spans="1:16" ht="15.6" x14ac:dyDescent="0.3">
      <c r="A2218" s="2"/>
      <c r="B2218" s="2"/>
      <c r="C2218" s="2"/>
      <c r="D2218" s="2"/>
      <c r="E2218" s="2"/>
      <c r="F2218" s="2"/>
      <c r="G2218" s="2"/>
      <c r="H2218" s="2"/>
      <c r="I2218" s="2"/>
      <c r="J2218" s="2"/>
      <c r="K2218" s="2"/>
      <c r="L2218" s="2"/>
      <c r="M2218" s="2"/>
      <c r="N2218" s="2"/>
      <c r="O2218" s="1"/>
      <c r="P2218" s="1"/>
    </row>
    <row r="2219" spans="1:16" ht="15.6" x14ac:dyDescent="0.3">
      <c r="A2219" s="2"/>
      <c r="B2219" s="2"/>
      <c r="C2219" s="2"/>
      <c r="D2219" s="2"/>
      <c r="E2219" s="2"/>
      <c r="F2219" s="2"/>
      <c r="G2219" s="2"/>
      <c r="H2219" s="2"/>
      <c r="I2219" s="2"/>
      <c r="J2219" s="2"/>
      <c r="K2219" s="2"/>
      <c r="L2219" s="2"/>
      <c r="M2219" s="2"/>
      <c r="N2219" s="2"/>
      <c r="O2219" s="1"/>
      <c r="P2219" s="1"/>
    </row>
    <row r="2220" spans="1:16" ht="15.6" x14ac:dyDescent="0.3">
      <c r="A2220" s="2"/>
      <c r="B2220" s="2"/>
      <c r="C2220" s="2"/>
      <c r="D2220" s="2"/>
      <c r="E2220" s="2"/>
      <c r="F2220" s="2"/>
      <c r="G2220" s="2"/>
      <c r="H2220" s="2"/>
      <c r="I2220" s="2"/>
      <c r="J2220" s="2"/>
      <c r="K2220" s="2"/>
      <c r="L2220" s="2"/>
      <c r="M2220" s="2"/>
      <c r="N2220" s="2"/>
      <c r="O2220" s="1"/>
      <c r="P2220" s="1"/>
    </row>
    <row r="2221" spans="1:16" ht="15.6" x14ac:dyDescent="0.3">
      <c r="A2221" s="2"/>
      <c r="B2221" s="2"/>
      <c r="C2221" s="2"/>
      <c r="D2221" s="2"/>
      <c r="E2221" s="2"/>
      <c r="F2221" s="2"/>
      <c r="G2221" s="2"/>
      <c r="H2221" s="2"/>
      <c r="I2221" s="2"/>
      <c r="J2221" s="2"/>
      <c r="K2221" s="2"/>
      <c r="L2221" s="2"/>
      <c r="M2221" s="2"/>
      <c r="N2221" s="2"/>
      <c r="O2221" s="1"/>
      <c r="P2221" s="1"/>
    </row>
    <row r="2222" spans="1:16" ht="15.6" x14ac:dyDescent="0.3">
      <c r="A2222" s="2"/>
      <c r="B2222" s="2"/>
      <c r="C2222" s="2"/>
      <c r="D2222" s="2"/>
      <c r="E2222" s="2"/>
      <c r="F2222" s="2"/>
      <c r="G2222" s="2"/>
      <c r="H2222" s="2"/>
      <c r="I2222" s="2"/>
      <c r="J2222" s="2"/>
      <c r="K2222" s="2"/>
      <c r="L2222" s="2"/>
      <c r="M2222" s="2"/>
      <c r="N2222" s="2"/>
      <c r="O2222" s="1"/>
      <c r="P2222" s="1"/>
    </row>
    <row r="2223" spans="1:16" ht="15.6" x14ac:dyDescent="0.3">
      <c r="A2223" s="2"/>
      <c r="B2223" s="2"/>
      <c r="C2223" s="2"/>
      <c r="D2223" s="2"/>
      <c r="E2223" s="2"/>
      <c r="F2223" s="2"/>
      <c r="G2223" s="2"/>
      <c r="H2223" s="2"/>
      <c r="I2223" s="2"/>
      <c r="J2223" s="2"/>
      <c r="K2223" s="2"/>
      <c r="L2223" s="2"/>
      <c r="M2223" s="2"/>
      <c r="N2223" s="2"/>
      <c r="O2223" s="1"/>
      <c r="P2223" s="1"/>
    </row>
    <row r="2224" spans="1:16" ht="15.6" x14ac:dyDescent="0.3">
      <c r="A2224" s="2"/>
      <c r="B2224" s="2"/>
      <c r="C2224" s="2"/>
      <c r="D2224" s="2"/>
      <c r="E2224" s="2"/>
      <c r="F2224" s="2"/>
      <c r="G2224" s="2"/>
      <c r="H2224" s="2"/>
      <c r="I2224" s="2"/>
      <c r="J2224" s="2"/>
      <c r="K2224" s="2"/>
      <c r="L2224" s="2"/>
      <c r="M2224" s="2"/>
      <c r="N2224" s="2"/>
      <c r="O2224" s="1"/>
      <c r="P2224" s="1"/>
    </row>
    <row r="2225" spans="1:16" ht="15.6" x14ac:dyDescent="0.3">
      <c r="A2225" s="2"/>
      <c r="B2225" s="2"/>
      <c r="C2225" s="2"/>
      <c r="D2225" s="2"/>
      <c r="E2225" s="2"/>
      <c r="F2225" s="2"/>
      <c r="G2225" s="2"/>
      <c r="H2225" s="2"/>
      <c r="I2225" s="2"/>
      <c r="J2225" s="2"/>
      <c r="K2225" s="2"/>
      <c r="L2225" s="2"/>
      <c r="M2225" s="2"/>
      <c r="N2225" s="2"/>
      <c r="O2225" s="1"/>
      <c r="P2225" s="1"/>
    </row>
    <row r="2226" spans="1:16" ht="15.6" x14ac:dyDescent="0.3">
      <c r="A2226" s="2"/>
      <c r="B2226" s="2"/>
      <c r="C2226" s="2"/>
      <c r="D2226" s="2"/>
      <c r="E2226" s="2"/>
      <c r="F2226" s="2"/>
      <c r="G2226" s="2"/>
      <c r="H2226" s="2"/>
      <c r="I2226" s="2"/>
      <c r="J2226" s="2"/>
      <c r="K2226" s="2"/>
      <c r="L2226" s="2"/>
      <c r="M2226" s="2"/>
      <c r="N2226" s="2"/>
      <c r="O2226" s="1"/>
      <c r="P2226" s="1"/>
    </row>
    <row r="2227" spans="1:16" ht="15.6" x14ac:dyDescent="0.3">
      <c r="A2227" s="2"/>
      <c r="B2227" s="2"/>
      <c r="C2227" s="2"/>
      <c r="D2227" s="2"/>
      <c r="E2227" s="2"/>
      <c r="F2227" s="2"/>
      <c r="G2227" s="2"/>
      <c r="H2227" s="2"/>
      <c r="I2227" s="2"/>
      <c r="J2227" s="2"/>
      <c r="K2227" s="2"/>
      <c r="L2227" s="2"/>
      <c r="M2227" s="2"/>
      <c r="N2227" s="2"/>
      <c r="O2227" s="1"/>
      <c r="P2227" s="1"/>
    </row>
    <row r="2228" spans="1:16" ht="15.6" x14ac:dyDescent="0.3">
      <c r="A2228" s="2"/>
      <c r="B2228" s="2"/>
      <c r="C2228" s="2"/>
      <c r="D2228" s="2"/>
      <c r="E2228" s="2"/>
      <c r="F2228" s="2"/>
      <c r="G2228" s="2"/>
      <c r="H2228" s="2"/>
      <c r="I2228" s="2"/>
      <c r="J2228" s="2"/>
      <c r="K2228" s="2"/>
      <c r="L2228" s="2"/>
      <c r="M2228" s="2"/>
      <c r="N2228" s="2"/>
      <c r="O2228" s="1"/>
      <c r="P2228" s="1"/>
    </row>
    <row r="2229" spans="1:16" ht="15.6" x14ac:dyDescent="0.3">
      <c r="A2229" s="2"/>
      <c r="B2229" s="2"/>
      <c r="C2229" s="2"/>
      <c r="D2229" s="2"/>
      <c r="E2229" s="2"/>
      <c r="F2229" s="2"/>
      <c r="G2229" s="2"/>
      <c r="H2229" s="2"/>
      <c r="I2229" s="2"/>
      <c r="J2229" s="2"/>
      <c r="K2229" s="2"/>
      <c r="L2229" s="2"/>
      <c r="M2229" s="2"/>
      <c r="N2229" s="2"/>
      <c r="O2229" s="1"/>
      <c r="P2229" s="1"/>
    </row>
    <row r="2230" spans="1:16" ht="15.6" x14ac:dyDescent="0.3">
      <c r="A2230" s="2"/>
      <c r="B2230" s="2"/>
      <c r="C2230" s="2"/>
      <c r="D2230" s="2"/>
      <c r="E2230" s="2"/>
      <c r="F2230" s="2"/>
      <c r="G2230" s="2"/>
      <c r="H2230" s="2"/>
      <c r="I2230" s="2"/>
      <c r="J2230" s="2"/>
      <c r="K2230" s="2"/>
      <c r="L2230" s="2"/>
      <c r="M2230" s="2"/>
      <c r="N2230" s="2"/>
      <c r="O2230" s="1"/>
      <c r="P2230" s="1"/>
    </row>
    <row r="2231" spans="1:16" ht="15.6" x14ac:dyDescent="0.3">
      <c r="A2231" s="2"/>
      <c r="B2231" s="2"/>
      <c r="C2231" s="2"/>
      <c r="D2231" s="2"/>
      <c r="E2231" s="2"/>
      <c r="F2231" s="2"/>
      <c r="G2231" s="2"/>
      <c r="H2231" s="2"/>
      <c r="I2231" s="2"/>
      <c r="J2231" s="2"/>
      <c r="K2231" s="2"/>
      <c r="L2231" s="2"/>
      <c r="M2231" s="2"/>
      <c r="N2231" s="2"/>
      <c r="O2231" s="1"/>
      <c r="P2231" s="1"/>
    </row>
    <row r="2232" spans="1:16" ht="15.6" x14ac:dyDescent="0.3">
      <c r="A2232" s="2"/>
      <c r="B2232" s="2"/>
      <c r="C2232" s="2"/>
      <c r="D2232" s="2"/>
      <c r="E2232" s="2"/>
      <c r="F2232" s="2"/>
      <c r="G2232" s="2"/>
      <c r="H2232" s="2"/>
      <c r="I2232" s="2"/>
      <c r="J2232" s="2"/>
      <c r="K2232" s="2"/>
      <c r="L2232" s="2"/>
      <c r="M2232" s="2"/>
      <c r="N2232" s="2"/>
      <c r="O2232" s="1"/>
      <c r="P2232" s="1"/>
    </row>
    <row r="2233" spans="1:16" ht="15.6" x14ac:dyDescent="0.3">
      <c r="A2233" s="2"/>
      <c r="B2233" s="2"/>
      <c r="C2233" s="2"/>
      <c r="D2233" s="2"/>
      <c r="E2233" s="2"/>
      <c r="F2233" s="2"/>
      <c r="G2233" s="2"/>
      <c r="H2233" s="2"/>
      <c r="I2233" s="2"/>
      <c r="J2233" s="2"/>
      <c r="K2233" s="2"/>
      <c r="L2233" s="2"/>
      <c r="M2233" s="2"/>
      <c r="N2233" s="2"/>
      <c r="O2233" s="1"/>
      <c r="P2233" s="1"/>
    </row>
    <row r="2234" spans="1:16" ht="15.6" x14ac:dyDescent="0.3">
      <c r="A2234" s="2"/>
      <c r="B2234" s="2"/>
      <c r="C2234" s="2"/>
      <c r="D2234" s="2"/>
      <c r="E2234" s="2"/>
      <c r="F2234" s="2"/>
      <c r="G2234" s="2"/>
      <c r="H2234" s="2"/>
      <c r="I2234" s="2"/>
      <c r="J2234" s="2"/>
      <c r="K2234" s="2"/>
      <c r="L2234" s="2"/>
      <c r="M2234" s="2"/>
      <c r="N2234" s="2"/>
      <c r="O2234" s="1"/>
      <c r="P2234" s="1"/>
    </row>
    <row r="2235" spans="1:16" ht="15.6" x14ac:dyDescent="0.3">
      <c r="A2235" s="2"/>
      <c r="B2235" s="2"/>
      <c r="C2235" s="2"/>
      <c r="D2235" s="2"/>
      <c r="E2235" s="2"/>
      <c r="F2235" s="2"/>
      <c r="G2235" s="2"/>
      <c r="H2235" s="2"/>
      <c r="I2235" s="2"/>
      <c r="J2235" s="2"/>
      <c r="K2235" s="2"/>
      <c r="L2235" s="2"/>
      <c r="M2235" s="2"/>
      <c r="N2235" s="2"/>
      <c r="O2235" s="1"/>
      <c r="P2235" s="1"/>
    </row>
    <row r="2236" spans="1:16" ht="15.6" x14ac:dyDescent="0.3">
      <c r="A2236" s="2"/>
      <c r="B2236" s="2"/>
      <c r="C2236" s="2"/>
      <c r="D2236" s="2"/>
      <c r="E2236" s="2"/>
      <c r="F2236" s="2"/>
      <c r="G2236" s="2"/>
      <c r="H2236" s="2"/>
      <c r="I2236" s="2"/>
      <c r="J2236" s="2"/>
      <c r="K2236" s="2"/>
      <c r="L2236" s="2"/>
      <c r="M2236" s="2"/>
      <c r="N2236" s="2"/>
      <c r="O2236" s="1"/>
      <c r="P2236" s="1"/>
    </row>
    <row r="2237" spans="1:16" ht="15.6" x14ac:dyDescent="0.3">
      <c r="A2237" s="2"/>
      <c r="B2237" s="2"/>
      <c r="C2237" s="2"/>
      <c r="D2237" s="2"/>
      <c r="E2237" s="2"/>
      <c r="F2237" s="2"/>
      <c r="G2237" s="2"/>
      <c r="H2237" s="2"/>
      <c r="I2237" s="2"/>
      <c r="J2237" s="2"/>
      <c r="K2237" s="2"/>
      <c r="L2237" s="2"/>
      <c r="M2237" s="2"/>
      <c r="N2237" s="2"/>
      <c r="O2237" s="1"/>
      <c r="P2237" s="1"/>
    </row>
    <row r="2238" spans="1:16" ht="15.6" x14ac:dyDescent="0.3">
      <c r="A2238" s="2"/>
      <c r="B2238" s="2"/>
      <c r="C2238" s="2"/>
      <c r="D2238" s="2"/>
      <c r="E2238" s="2"/>
      <c r="F2238" s="2"/>
      <c r="G2238" s="2"/>
      <c r="H2238" s="2"/>
      <c r="I2238" s="2"/>
      <c r="J2238" s="2"/>
      <c r="K2238" s="2"/>
      <c r="L2238" s="2"/>
      <c r="M2238" s="2"/>
      <c r="N2238" s="2"/>
      <c r="O2238" s="1"/>
      <c r="P2238" s="1"/>
    </row>
    <row r="2239" spans="1:16" ht="15.6" x14ac:dyDescent="0.3">
      <c r="A2239" s="2"/>
      <c r="B2239" s="2"/>
      <c r="C2239" s="2"/>
      <c r="D2239" s="2"/>
      <c r="E2239" s="2"/>
      <c r="F2239" s="2"/>
      <c r="G2239" s="2"/>
      <c r="H2239" s="2"/>
      <c r="I2239" s="2"/>
      <c r="J2239" s="2"/>
      <c r="K2239" s="2"/>
      <c r="L2239" s="2"/>
      <c r="M2239" s="2"/>
      <c r="N2239" s="2"/>
      <c r="O2239" s="1"/>
      <c r="P2239" s="1"/>
    </row>
    <row r="2240" spans="1:16" ht="15.6" x14ac:dyDescent="0.3">
      <c r="A2240" s="2"/>
      <c r="B2240" s="2"/>
      <c r="C2240" s="2"/>
      <c r="D2240" s="2"/>
      <c r="E2240" s="2"/>
      <c r="F2240" s="2"/>
      <c r="G2240" s="2"/>
      <c r="H2240" s="2"/>
      <c r="I2240" s="2"/>
      <c r="J2240" s="2"/>
      <c r="K2240" s="2"/>
      <c r="L2240" s="2"/>
      <c r="M2240" s="2"/>
      <c r="N2240" s="2"/>
      <c r="O2240" s="1"/>
      <c r="P2240" s="1"/>
    </row>
    <row r="2241" spans="1:16" ht="15.6" x14ac:dyDescent="0.3">
      <c r="A2241" s="2"/>
      <c r="B2241" s="2"/>
      <c r="C2241" s="2"/>
      <c r="D2241" s="2"/>
      <c r="E2241" s="2"/>
      <c r="F2241" s="2"/>
      <c r="G2241" s="2"/>
      <c r="H2241" s="2"/>
      <c r="I2241" s="2"/>
      <c r="J2241" s="2"/>
      <c r="K2241" s="2"/>
      <c r="L2241" s="2"/>
      <c r="M2241" s="2"/>
      <c r="N2241" s="2"/>
      <c r="O2241" s="1"/>
      <c r="P2241" s="1"/>
    </row>
    <row r="2242" spans="1:16" ht="15.6" x14ac:dyDescent="0.3">
      <c r="A2242" s="2"/>
      <c r="B2242" s="2"/>
      <c r="C2242" s="2"/>
      <c r="D2242" s="2"/>
      <c r="E2242" s="2"/>
      <c r="F2242" s="2"/>
      <c r="G2242" s="2"/>
      <c r="H2242" s="2"/>
      <c r="I2242" s="2"/>
      <c r="J2242" s="2"/>
      <c r="K2242" s="2"/>
      <c r="L2242" s="2"/>
      <c r="M2242" s="2"/>
      <c r="N2242" s="2"/>
      <c r="O2242" s="1"/>
      <c r="P2242" s="1"/>
    </row>
    <row r="2243" spans="1:16" ht="15.6" x14ac:dyDescent="0.3">
      <c r="A2243" s="2"/>
      <c r="B2243" s="2"/>
      <c r="C2243" s="2"/>
      <c r="D2243" s="2"/>
      <c r="E2243" s="2"/>
      <c r="F2243" s="2"/>
      <c r="G2243" s="2"/>
      <c r="H2243" s="2"/>
      <c r="I2243" s="2"/>
      <c r="J2243" s="2"/>
      <c r="K2243" s="2"/>
      <c r="L2243" s="2"/>
      <c r="M2243" s="2"/>
      <c r="N2243" s="2"/>
      <c r="O2243" s="1"/>
      <c r="P2243" s="1"/>
    </row>
    <row r="2244" spans="1:16" ht="15.6" x14ac:dyDescent="0.3">
      <c r="A2244" s="2"/>
      <c r="B2244" s="2"/>
      <c r="C2244" s="2"/>
      <c r="D2244" s="2"/>
      <c r="E2244" s="2"/>
      <c r="F2244" s="2"/>
      <c r="G2244" s="2"/>
      <c r="H2244" s="2"/>
      <c r="I2244" s="2"/>
      <c r="J2244" s="2"/>
      <c r="K2244" s="2"/>
      <c r="L2244" s="2"/>
      <c r="M2244" s="2"/>
      <c r="N2244" s="2"/>
      <c r="O2244" s="1"/>
      <c r="P2244" s="1"/>
    </row>
    <row r="2245" spans="1:16" ht="15.6" x14ac:dyDescent="0.3">
      <c r="A2245" s="2"/>
      <c r="B2245" s="2"/>
      <c r="C2245" s="2"/>
      <c r="D2245" s="2"/>
      <c r="E2245" s="2"/>
      <c r="F2245" s="2"/>
      <c r="G2245" s="2"/>
      <c r="H2245" s="2"/>
      <c r="I2245" s="2"/>
      <c r="J2245" s="2"/>
      <c r="K2245" s="2"/>
      <c r="L2245" s="2"/>
      <c r="M2245" s="2"/>
      <c r="N2245" s="2"/>
      <c r="O2245" s="1"/>
      <c r="P2245" s="1"/>
    </row>
    <row r="2246" spans="1:16" ht="15.6" x14ac:dyDescent="0.3">
      <c r="A2246" s="2"/>
      <c r="B2246" s="2"/>
      <c r="C2246" s="2"/>
      <c r="D2246" s="2"/>
      <c r="E2246" s="2"/>
      <c r="F2246" s="2"/>
      <c r="G2246" s="2"/>
      <c r="H2246" s="2"/>
      <c r="I2246" s="2"/>
      <c r="J2246" s="2"/>
      <c r="K2246" s="2"/>
      <c r="L2246" s="2"/>
      <c r="M2246" s="2"/>
      <c r="N2246" s="2"/>
      <c r="O2246" s="1"/>
      <c r="P2246" s="1"/>
    </row>
    <row r="2247" spans="1:16" ht="15.6" x14ac:dyDescent="0.3">
      <c r="A2247" s="2"/>
      <c r="B2247" s="2"/>
      <c r="C2247" s="2"/>
      <c r="D2247" s="2"/>
      <c r="E2247" s="2"/>
      <c r="F2247" s="2"/>
      <c r="G2247" s="2"/>
      <c r="H2247" s="2"/>
      <c r="I2247" s="2"/>
      <c r="J2247" s="2"/>
      <c r="K2247" s="2"/>
      <c r="L2247" s="2"/>
      <c r="M2247" s="2"/>
      <c r="N2247" s="2"/>
      <c r="O2247" s="1"/>
      <c r="P2247" s="1"/>
    </row>
    <row r="2248" spans="1:16" ht="15.6" x14ac:dyDescent="0.3">
      <c r="A2248" s="2"/>
      <c r="B2248" s="2"/>
      <c r="C2248" s="2"/>
      <c r="D2248" s="2"/>
      <c r="E2248" s="2"/>
      <c r="F2248" s="2"/>
      <c r="G2248" s="2"/>
      <c r="H2248" s="2"/>
      <c r="I2248" s="2"/>
      <c r="J2248" s="2"/>
      <c r="K2248" s="2"/>
      <c r="L2248" s="2"/>
      <c r="M2248" s="2"/>
      <c r="N2248" s="2"/>
      <c r="O2248" s="1"/>
      <c r="P2248" s="1"/>
    </row>
    <row r="2249" spans="1:16" ht="15.6" x14ac:dyDescent="0.3">
      <c r="A2249" s="2"/>
      <c r="B2249" s="2"/>
      <c r="C2249" s="2"/>
      <c r="D2249" s="2"/>
      <c r="E2249" s="2"/>
      <c r="F2249" s="2"/>
      <c r="G2249" s="2"/>
      <c r="H2249" s="2"/>
      <c r="I2249" s="2"/>
      <c r="J2249" s="2"/>
      <c r="K2249" s="2"/>
      <c r="L2249" s="2"/>
      <c r="M2249" s="2"/>
      <c r="N2249" s="2"/>
      <c r="O2249" s="1"/>
      <c r="P2249" s="1"/>
    </row>
    <row r="2250" spans="1:16" ht="15.6" x14ac:dyDescent="0.3">
      <c r="A2250" s="2"/>
      <c r="B2250" s="2"/>
      <c r="C2250" s="2"/>
      <c r="D2250" s="2"/>
      <c r="E2250" s="2"/>
      <c r="F2250" s="2"/>
      <c r="G2250" s="2"/>
      <c r="H2250" s="2"/>
      <c r="I2250" s="2"/>
      <c r="J2250" s="2"/>
      <c r="K2250" s="2"/>
      <c r="L2250" s="2"/>
      <c r="M2250" s="2"/>
      <c r="N2250" s="2"/>
      <c r="O2250" s="1"/>
      <c r="P2250" s="1"/>
    </row>
    <row r="2251" spans="1:16" ht="15.6" x14ac:dyDescent="0.3">
      <c r="A2251" s="2"/>
      <c r="B2251" s="2"/>
      <c r="C2251" s="2"/>
      <c r="D2251" s="2"/>
      <c r="E2251" s="2"/>
      <c r="F2251" s="2"/>
      <c r="G2251" s="2"/>
      <c r="H2251" s="2"/>
      <c r="I2251" s="2"/>
      <c r="J2251" s="2"/>
      <c r="K2251" s="2"/>
      <c r="L2251" s="2"/>
      <c r="M2251" s="2"/>
      <c r="N2251" s="2"/>
      <c r="O2251" s="1"/>
      <c r="P2251" s="1"/>
    </row>
    <row r="2252" spans="1:16" ht="15.6" x14ac:dyDescent="0.3">
      <c r="A2252" s="2"/>
      <c r="B2252" s="2"/>
      <c r="C2252" s="2"/>
      <c r="D2252" s="2"/>
      <c r="E2252" s="2"/>
      <c r="F2252" s="2"/>
      <c r="G2252" s="2"/>
      <c r="H2252" s="2"/>
      <c r="I2252" s="2"/>
      <c r="J2252" s="2"/>
      <c r="K2252" s="2"/>
      <c r="L2252" s="2"/>
      <c r="M2252" s="2"/>
      <c r="N2252" s="2"/>
      <c r="O2252" s="1"/>
      <c r="P2252" s="1"/>
    </row>
    <row r="2253" spans="1:16" ht="15.6" x14ac:dyDescent="0.3">
      <c r="A2253" s="2"/>
      <c r="B2253" s="2"/>
      <c r="C2253" s="2"/>
      <c r="D2253" s="2"/>
      <c r="E2253" s="2"/>
      <c r="F2253" s="2"/>
      <c r="G2253" s="2"/>
      <c r="H2253" s="2"/>
      <c r="I2253" s="2"/>
      <c r="J2253" s="2"/>
      <c r="K2253" s="2"/>
      <c r="L2253" s="2"/>
      <c r="M2253" s="2"/>
      <c r="N2253" s="2"/>
      <c r="O2253" s="1"/>
      <c r="P2253" s="1"/>
    </row>
    <row r="2254" spans="1:16" ht="15.6" x14ac:dyDescent="0.3">
      <c r="A2254" s="2"/>
      <c r="B2254" s="2"/>
      <c r="C2254" s="2"/>
      <c r="D2254" s="2"/>
      <c r="E2254" s="2"/>
      <c r="F2254" s="2"/>
      <c r="G2254" s="2"/>
      <c r="H2254" s="2"/>
      <c r="I2254" s="2"/>
      <c r="J2254" s="2"/>
      <c r="K2254" s="2"/>
      <c r="L2254" s="2"/>
      <c r="M2254" s="2"/>
      <c r="N2254" s="2"/>
      <c r="O2254" s="1"/>
      <c r="P2254" s="1"/>
    </row>
    <row r="2255" spans="1:16" ht="15.6" x14ac:dyDescent="0.3">
      <c r="A2255" s="2"/>
      <c r="B2255" s="2"/>
      <c r="C2255" s="2"/>
      <c r="D2255" s="2"/>
      <c r="E2255" s="2"/>
      <c r="F2255" s="2"/>
      <c r="G2255" s="2"/>
      <c r="H2255" s="2"/>
      <c r="I2255" s="2"/>
      <c r="J2255" s="2"/>
      <c r="K2255" s="2"/>
      <c r="L2255" s="2"/>
      <c r="M2255" s="2"/>
      <c r="N2255" s="2"/>
      <c r="O2255" s="1"/>
      <c r="P2255" s="1"/>
    </row>
    <row r="2256" spans="1:16" ht="15.6" x14ac:dyDescent="0.3">
      <c r="A2256" s="2"/>
      <c r="B2256" s="2"/>
      <c r="C2256" s="2"/>
      <c r="D2256" s="2"/>
      <c r="E2256" s="2"/>
      <c r="F2256" s="2"/>
      <c r="G2256" s="2"/>
      <c r="H2256" s="2"/>
      <c r="I2256" s="2"/>
      <c r="J2256" s="2"/>
      <c r="K2256" s="2"/>
      <c r="L2256" s="2"/>
      <c r="M2256" s="2"/>
      <c r="N2256" s="2"/>
      <c r="O2256" s="1"/>
      <c r="P2256" s="1"/>
    </row>
    <row r="2257" spans="1:16" ht="15.6" x14ac:dyDescent="0.3">
      <c r="A2257" s="2"/>
      <c r="B2257" s="2"/>
      <c r="C2257" s="2"/>
      <c r="D2257" s="2"/>
      <c r="E2257" s="2"/>
      <c r="F2257" s="2"/>
      <c r="G2257" s="2"/>
      <c r="H2257" s="2"/>
      <c r="I2257" s="2"/>
      <c r="J2257" s="2"/>
      <c r="K2257" s="2"/>
      <c r="L2257" s="2"/>
      <c r="M2257" s="2"/>
      <c r="N2257" s="2"/>
      <c r="O2257" s="1"/>
      <c r="P2257" s="1"/>
    </row>
    <row r="2258" spans="1:16" ht="15.6" x14ac:dyDescent="0.3">
      <c r="A2258" s="2"/>
      <c r="B2258" s="2"/>
      <c r="C2258" s="2"/>
      <c r="D2258" s="2"/>
      <c r="E2258" s="2"/>
      <c r="F2258" s="2"/>
      <c r="G2258" s="2"/>
      <c r="H2258" s="2"/>
      <c r="I2258" s="2"/>
      <c r="J2258" s="2"/>
      <c r="K2258" s="2"/>
      <c r="L2258" s="2"/>
      <c r="M2258" s="2"/>
      <c r="N2258" s="2"/>
      <c r="O2258" s="1"/>
      <c r="P2258" s="1"/>
    </row>
    <row r="2259" spans="1:16" ht="15.6" x14ac:dyDescent="0.3">
      <c r="A2259" s="2"/>
      <c r="B2259" s="2"/>
      <c r="C2259" s="2"/>
      <c r="D2259" s="2"/>
      <c r="E2259" s="2"/>
      <c r="F2259" s="2"/>
      <c r="G2259" s="2"/>
      <c r="H2259" s="2"/>
      <c r="I2259" s="2"/>
      <c r="J2259" s="2"/>
      <c r="K2259" s="2"/>
      <c r="L2259" s="2"/>
      <c r="M2259" s="2"/>
      <c r="N2259" s="2"/>
      <c r="O2259" s="1"/>
      <c r="P2259" s="1"/>
    </row>
    <row r="2260" spans="1:16" ht="15.6" x14ac:dyDescent="0.3">
      <c r="A2260" s="2"/>
      <c r="B2260" s="2"/>
      <c r="C2260" s="2"/>
      <c r="D2260" s="2"/>
      <c r="E2260" s="2"/>
      <c r="F2260" s="2"/>
      <c r="G2260" s="2"/>
      <c r="H2260" s="2"/>
      <c r="I2260" s="2"/>
      <c r="J2260" s="2"/>
      <c r="K2260" s="2"/>
      <c r="L2260" s="2"/>
      <c r="M2260" s="2"/>
      <c r="N2260" s="2"/>
      <c r="O2260" s="1"/>
      <c r="P2260" s="1"/>
    </row>
    <row r="2261" spans="1:16" ht="15.6" x14ac:dyDescent="0.3">
      <c r="A2261" s="2"/>
      <c r="B2261" s="2"/>
      <c r="C2261" s="2"/>
      <c r="D2261" s="2"/>
      <c r="E2261" s="2"/>
      <c r="F2261" s="2"/>
      <c r="G2261" s="2"/>
      <c r="H2261" s="2"/>
      <c r="I2261" s="2"/>
      <c r="J2261" s="2"/>
      <c r="K2261" s="2"/>
      <c r="L2261" s="2"/>
      <c r="M2261" s="2"/>
      <c r="N2261" s="2"/>
      <c r="O2261" s="1"/>
      <c r="P2261" s="1"/>
    </row>
    <row r="2262" spans="1:16" ht="15.6" x14ac:dyDescent="0.3">
      <c r="A2262" s="2"/>
      <c r="B2262" s="2"/>
      <c r="C2262" s="2"/>
      <c r="D2262" s="2"/>
      <c r="E2262" s="2"/>
      <c r="F2262" s="2"/>
      <c r="G2262" s="2"/>
      <c r="H2262" s="2"/>
      <c r="I2262" s="2"/>
      <c r="J2262" s="2"/>
      <c r="K2262" s="2"/>
      <c r="L2262" s="2"/>
      <c r="M2262" s="2"/>
      <c r="N2262" s="2"/>
      <c r="O2262" s="1"/>
      <c r="P2262" s="1"/>
    </row>
    <row r="2263" spans="1:16" ht="15.6" x14ac:dyDescent="0.3">
      <c r="A2263" s="2"/>
      <c r="B2263" s="2"/>
      <c r="C2263" s="2"/>
      <c r="D2263" s="2"/>
      <c r="E2263" s="2"/>
      <c r="F2263" s="2"/>
      <c r="G2263" s="2"/>
      <c r="H2263" s="2"/>
      <c r="I2263" s="2"/>
      <c r="J2263" s="2"/>
      <c r="K2263" s="2"/>
      <c r="L2263" s="2"/>
      <c r="M2263" s="2"/>
      <c r="N2263" s="2"/>
      <c r="O2263" s="1"/>
      <c r="P2263" s="1"/>
    </row>
    <row r="2264" spans="1:16" ht="15.6" x14ac:dyDescent="0.3">
      <c r="A2264" s="2"/>
      <c r="B2264" s="2"/>
      <c r="C2264" s="2"/>
      <c r="D2264" s="2"/>
      <c r="E2264" s="2"/>
      <c r="F2264" s="2"/>
      <c r="G2264" s="2"/>
      <c r="H2264" s="2"/>
      <c r="I2264" s="2"/>
      <c r="J2264" s="2"/>
      <c r="K2264" s="2"/>
      <c r="L2264" s="2"/>
      <c r="M2264" s="2"/>
      <c r="N2264" s="2"/>
      <c r="O2264" s="1"/>
      <c r="P2264" s="1"/>
    </row>
    <row r="2265" spans="1:16" ht="15.6" x14ac:dyDescent="0.3">
      <c r="A2265" s="2"/>
      <c r="B2265" s="2"/>
      <c r="C2265" s="2"/>
      <c r="D2265" s="2"/>
      <c r="E2265" s="2"/>
      <c r="F2265" s="2"/>
      <c r="G2265" s="2"/>
      <c r="H2265" s="2"/>
      <c r="I2265" s="2"/>
      <c r="J2265" s="2"/>
      <c r="K2265" s="2"/>
      <c r="L2265" s="2"/>
      <c r="M2265" s="2"/>
      <c r="N2265" s="2"/>
      <c r="O2265" s="1"/>
      <c r="P2265" s="1"/>
    </row>
    <row r="2266" spans="1:16" ht="15.6" x14ac:dyDescent="0.3">
      <c r="A2266" s="2"/>
      <c r="B2266" s="2"/>
      <c r="C2266" s="2"/>
      <c r="D2266" s="2"/>
      <c r="E2266" s="2"/>
      <c r="F2266" s="2"/>
      <c r="G2266" s="2"/>
      <c r="H2266" s="2"/>
      <c r="I2266" s="2"/>
      <c r="J2266" s="2"/>
      <c r="K2266" s="2"/>
      <c r="L2266" s="2"/>
      <c r="M2266" s="2"/>
      <c r="N2266" s="2"/>
      <c r="O2266" s="1"/>
      <c r="P2266" s="1"/>
    </row>
    <row r="2267" spans="1:16" ht="15.6" x14ac:dyDescent="0.3">
      <c r="A2267" s="2"/>
      <c r="B2267" s="2"/>
      <c r="C2267" s="2"/>
      <c r="D2267" s="2"/>
      <c r="E2267" s="2"/>
      <c r="F2267" s="2"/>
      <c r="G2267" s="2"/>
      <c r="H2267" s="2"/>
      <c r="I2267" s="2"/>
      <c r="J2267" s="2"/>
      <c r="K2267" s="2"/>
      <c r="L2267" s="2"/>
      <c r="M2267" s="2"/>
      <c r="N2267" s="2"/>
      <c r="O2267" s="1"/>
      <c r="P2267" s="1"/>
    </row>
    <row r="2268" spans="1:16" ht="15.6" x14ac:dyDescent="0.3">
      <c r="A2268" s="2"/>
      <c r="B2268" s="2"/>
      <c r="C2268" s="2"/>
      <c r="D2268" s="2"/>
      <c r="E2268" s="2"/>
      <c r="F2268" s="2"/>
      <c r="G2268" s="2"/>
      <c r="H2268" s="2"/>
      <c r="I2268" s="2"/>
      <c r="J2268" s="2"/>
      <c r="K2268" s="2"/>
      <c r="L2268" s="2"/>
      <c r="M2268" s="2"/>
      <c r="N2268" s="2"/>
      <c r="O2268" s="1"/>
      <c r="P2268" s="1"/>
    </row>
    <row r="2269" spans="1:16" ht="15.6" x14ac:dyDescent="0.3">
      <c r="A2269" s="2"/>
      <c r="B2269" s="2"/>
      <c r="C2269" s="2"/>
      <c r="D2269" s="2"/>
      <c r="E2269" s="2"/>
      <c r="F2269" s="2"/>
      <c r="G2269" s="2"/>
      <c r="H2269" s="2"/>
      <c r="I2269" s="2"/>
      <c r="J2269" s="2"/>
      <c r="K2269" s="2"/>
      <c r="L2269" s="2"/>
      <c r="M2269" s="2"/>
      <c r="N2269" s="2"/>
      <c r="O2269" s="1"/>
      <c r="P2269" s="1"/>
    </row>
    <row r="2270" spans="1:16" ht="15.6" x14ac:dyDescent="0.3">
      <c r="A2270" s="2"/>
      <c r="B2270" s="2"/>
      <c r="C2270" s="2"/>
      <c r="D2270" s="2"/>
      <c r="E2270" s="2"/>
      <c r="F2270" s="2"/>
      <c r="G2270" s="2"/>
      <c r="H2270" s="2"/>
      <c r="I2270" s="2"/>
      <c r="J2270" s="2"/>
      <c r="K2270" s="2"/>
      <c r="L2270" s="2"/>
      <c r="M2270" s="2"/>
      <c r="N2270" s="2"/>
      <c r="O2270" s="1"/>
      <c r="P2270" s="1"/>
    </row>
    <row r="2271" spans="1:16" ht="15.6" x14ac:dyDescent="0.3">
      <c r="A2271" s="2"/>
      <c r="B2271" s="2"/>
      <c r="C2271" s="2"/>
      <c r="D2271" s="2"/>
      <c r="E2271" s="2"/>
      <c r="F2271" s="2"/>
      <c r="G2271" s="2"/>
      <c r="H2271" s="2"/>
      <c r="I2271" s="2"/>
      <c r="J2271" s="2"/>
      <c r="K2271" s="2"/>
      <c r="L2271" s="2"/>
      <c r="M2271" s="2"/>
      <c r="N2271" s="2"/>
      <c r="O2271" s="1"/>
      <c r="P2271" s="1"/>
    </row>
    <row r="2272" spans="1:16" ht="15.6" x14ac:dyDescent="0.3">
      <c r="A2272" s="2"/>
      <c r="B2272" s="2"/>
      <c r="C2272" s="2"/>
      <c r="D2272" s="2"/>
      <c r="E2272" s="2"/>
      <c r="F2272" s="2"/>
      <c r="G2272" s="2"/>
      <c r="H2272" s="2"/>
      <c r="I2272" s="2"/>
      <c r="J2272" s="2"/>
      <c r="K2272" s="2"/>
      <c r="L2272" s="2"/>
      <c r="M2272" s="2"/>
      <c r="N2272" s="2"/>
      <c r="O2272" s="1"/>
      <c r="P2272" s="1"/>
    </row>
    <row r="2273" spans="1:16" ht="15.6" x14ac:dyDescent="0.3">
      <c r="A2273" s="2"/>
      <c r="B2273" s="2"/>
      <c r="C2273" s="2"/>
      <c r="D2273" s="2"/>
      <c r="E2273" s="2"/>
      <c r="F2273" s="2"/>
      <c r="G2273" s="2"/>
      <c r="H2273" s="2"/>
      <c r="I2273" s="2"/>
      <c r="J2273" s="2"/>
      <c r="K2273" s="2"/>
      <c r="L2273" s="2"/>
      <c r="M2273" s="2"/>
      <c r="N2273" s="2"/>
      <c r="O2273" s="1"/>
      <c r="P2273" s="1"/>
    </row>
    <row r="2274" spans="1:16" ht="15.6" x14ac:dyDescent="0.3">
      <c r="A2274" s="2"/>
      <c r="B2274" s="2"/>
      <c r="C2274" s="2"/>
      <c r="D2274" s="2"/>
      <c r="E2274" s="2"/>
      <c r="F2274" s="2"/>
      <c r="G2274" s="2"/>
      <c r="H2274" s="2"/>
      <c r="I2274" s="2"/>
      <c r="J2274" s="2"/>
      <c r="K2274" s="2"/>
      <c r="L2274" s="2"/>
      <c r="M2274" s="2"/>
      <c r="N2274" s="2"/>
      <c r="O2274" s="1"/>
      <c r="P2274" s="1"/>
    </row>
    <row r="2275" spans="1:16" ht="15.6" x14ac:dyDescent="0.3">
      <c r="A2275" s="2"/>
      <c r="B2275" s="2"/>
      <c r="C2275" s="2"/>
      <c r="D2275" s="2"/>
      <c r="E2275" s="2"/>
      <c r="F2275" s="2"/>
      <c r="G2275" s="2"/>
      <c r="H2275" s="2"/>
      <c r="I2275" s="2"/>
      <c r="J2275" s="2"/>
      <c r="K2275" s="2"/>
      <c r="L2275" s="2"/>
      <c r="M2275" s="2"/>
      <c r="N2275" s="2"/>
      <c r="O2275" s="1"/>
      <c r="P2275" s="1"/>
    </row>
    <row r="2276" spans="1:16" ht="15.6" x14ac:dyDescent="0.3">
      <c r="A2276" s="2"/>
      <c r="B2276" s="2"/>
      <c r="C2276" s="2"/>
      <c r="D2276" s="2"/>
      <c r="E2276" s="2"/>
      <c r="F2276" s="2"/>
      <c r="G2276" s="2"/>
      <c r="H2276" s="2"/>
      <c r="I2276" s="2"/>
      <c r="J2276" s="2"/>
      <c r="K2276" s="2"/>
      <c r="L2276" s="2"/>
      <c r="M2276" s="2"/>
      <c r="N2276" s="2"/>
      <c r="O2276" s="1"/>
      <c r="P2276" s="1"/>
    </row>
    <row r="2277" spans="1:16" ht="15.6" x14ac:dyDescent="0.3">
      <c r="A2277" s="2"/>
      <c r="B2277" s="2"/>
      <c r="C2277" s="2"/>
      <c r="D2277" s="2"/>
      <c r="E2277" s="2"/>
      <c r="F2277" s="2"/>
      <c r="G2277" s="2"/>
      <c r="H2277" s="2"/>
      <c r="I2277" s="2"/>
      <c r="J2277" s="2"/>
      <c r="K2277" s="2"/>
      <c r="L2277" s="2"/>
      <c r="M2277" s="2"/>
      <c r="N2277" s="2"/>
      <c r="O2277" s="1"/>
      <c r="P2277" s="1"/>
    </row>
    <row r="2278" spans="1:16" ht="15.6" x14ac:dyDescent="0.3">
      <c r="A2278" s="2"/>
      <c r="B2278" s="2"/>
      <c r="C2278" s="2"/>
      <c r="D2278" s="2"/>
      <c r="E2278" s="2"/>
      <c r="F2278" s="2"/>
      <c r="G2278" s="2"/>
      <c r="H2278" s="2"/>
      <c r="I2278" s="2"/>
      <c r="J2278" s="2"/>
      <c r="K2278" s="2"/>
      <c r="L2278" s="2"/>
      <c r="M2278" s="2"/>
      <c r="N2278" s="2"/>
      <c r="O2278" s="1"/>
      <c r="P2278" s="1"/>
    </row>
    <row r="2279" spans="1:16" ht="15.6" x14ac:dyDescent="0.3">
      <c r="A2279" s="2"/>
      <c r="B2279" s="2"/>
      <c r="C2279" s="2"/>
      <c r="D2279" s="2"/>
      <c r="E2279" s="2"/>
      <c r="F2279" s="2"/>
      <c r="G2279" s="2"/>
      <c r="H2279" s="2"/>
      <c r="I2279" s="2"/>
      <c r="J2279" s="2"/>
      <c r="K2279" s="2"/>
      <c r="L2279" s="2"/>
      <c r="M2279" s="2"/>
      <c r="N2279" s="2"/>
      <c r="O2279" s="1"/>
      <c r="P2279" s="1"/>
    </row>
    <row r="2280" spans="1:16" ht="15.6" x14ac:dyDescent="0.3">
      <c r="A2280" s="2"/>
      <c r="B2280" s="2"/>
      <c r="C2280" s="2"/>
      <c r="D2280" s="2"/>
      <c r="E2280" s="2"/>
      <c r="F2280" s="2"/>
      <c r="G2280" s="2"/>
      <c r="H2280" s="2"/>
      <c r="I2280" s="2"/>
      <c r="J2280" s="2"/>
      <c r="K2280" s="2"/>
      <c r="L2280" s="2"/>
      <c r="M2280" s="2"/>
      <c r="N2280" s="2"/>
      <c r="O2280" s="1"/>
      <c r="P2280" s="1"/>
    </row>
    <row r="2281" spans="1:16" ht="15.6" x14ac:dyDescent="0.3">
      <c r="A2281" s="2"/>
      <c r="B2281" s="2"/>
      <c r="C2281" s="2"/>
      <c r="D2281" s="2"/>
      <c r="E2281" s="2"/>
      <c r="F2281" s="2"/>
      <c r="G2281" s="2"/>
      <c r="H2281" s="2"/>
      <c r="I2281" s="2"/>
      <c r="J2281" s="2"/>
      <c r="K2281" s="2"/>
      <c r="L2281" s="2"/>
      <c r="M2281" s="2"/>
      <c r="N2281" s="2"/>
      <c r="O2281" s="1"/>
      <c r="P2281" s="1"/>
    </row>
    <row r="2282" spans="1:16" ht="15.6" x14ac:dyDescent="0.3">
      <c r="A2282" s="2"/>
      <c r="B2282" s="2"/>
      <c r="C2282" s="2"/>
      <c r="D2282" s="2"/>
      <c r="E2282" s="2"/>
      <c r="F2282" s="2"/>
      <c r="G2282" s="2"/>
      <c r="H2282" s="2"/>
      <c r="I2282" s="2"/>
      <c r="J2282" s="2"/>
      <c r="K2282" s="2"/>
      <c r="L2282" s="2"/>
      <c r="M2282" s="2"/>
      <c r="N2282" s="2"/>
      <c r="O2282" s="1"/>
      <c r="P2282" s="1"/>
    </row>
    <row r="2283" spans="1:16" ht="15.6" x14ac:dyDescent="0.3">
      <c r="A2283" s="2"/>
      <c r="B2283" s="2"/>
      <c r="C2283" s="2"/>
      <c r="D2283" s="2"/>
      <c r="E2283" s="2"/>
      <c r="F2283" s="2"/>
      <c r="G2283" s="2"/>
      <c r="H2283" s="2"/>
      <c r="I2283" s="2"/>
      <c r="J2283" s="2"/>
      <c r="K2283" s="2"/>
      <c r="L2283" s="2"/>
      <c r="M2283" s="2"/>
      <c r="N2283" s="2"/>
      <c r="O2283" s="1"/>
      <c r="P2283" s="1"/>
    </row>
    <row r="2284" spans="1:16" ht="15.6" x14ac:dyDescent="0.3">
      <c r="A2284" s="2"/>
      <c r="B2284" s="2"/>
      <c r="C2284" s="2"/>
      <c r="D2284" s="2"/>
      <c r="E2284" s="2"/>
      <c r="F2284" s="2"/>
      <c r="G2284" s="2"/>
      <c r="H2284" s="2"/>
      <c r="I2284" s="2"/>
      <c r="J2284" s="2"/>
      <c r="K2284" s="2"/>
      <c r="L2284" s="2"/>
      <c r="M2284" s="2"/>
      <c r="N2284" s="2"/>
      <c r="O2284" s="1"/>
      <c r="P2284" s="1"/>
    </row>
    <row r="2285" spans="1:16" ht="15.6" x14ac:dyDescent="0.3">
      <c r="A2285" s="2"/>
      <c r="B2285" s="2"/>
      <c r="C2285" s="2"/>
      <c r="D2285" s="2"/>
      <c r="E2285" s="2"/>
      <c r="F2285" s="2"/>
      <c r="G2285" s="2"/>
      <c r="H2285" s="2"/>
      <c r="I2285" s="2"/>
      <c r="J2285" s="2"/>
      <c r="K2285" s="2"/>
      <c r="L2285" s="2"/>
      <c r="M2285" s="2"/>
      <c r="N2285" s="2"/>
      <c r="O2285" s="1"/>
      <c r="P2285" s="1"/>
    </row>
    <row r="2286" spans="1:16" ht="15.6" x14ac:dyDescent="0.3">
      <c r="A2286" s="2"/>
      <c r="B2286" s="2"/>
      <c r="C2286" s="2"/>
      <c r="D2286" s="2"/>
      <c r="E2286" s="2"/>
      <c r="F2286" s="2"/>
      <c r="G2286" s="2"/>
      <c r="H2286" s="2"/>
      <c r="I2286" s="2"/>
      <c r="J2286" s="2"/>
      <c r="K2286" s="2"/>
      <c r="L2286" s="2"/>
      <c r="M2286" s="2"/>
      <c r="N2286" s="2"/>
      <c r="O2286" s="1"/>
      <c r="P2286" s="1"/>
    </row>
    <row r="2287" spans="1:16" ht="15.6" x14ac:dyDescent="0.3">
      <c r="A2287" s="2"/>
      <c r="B2287" s="2"/>
      <c r="C2287" s="2"/>
      <c r="D2287" s="2"/>
      <c r="E2287" s="2"/>
      <c r="F2287" s="2"/>
      <c r="G2287" s="2"/>
      <c r="H2287" s="2"/>
      <c r="I2287" s="2"/>
      <c r="J2287" s="2"/>
      <c r="K2287" s="2"/>
      <c r="L2287" s="2"/>
      <c r="M2287" s="2"/>
      <c r="N2287" s="2"/>
      <c r="O2287" s="1"/>
      <c r="P2287" s="1"/>
    </row>
    <row r="2288" spans="1:16" ht="15.6" x14ac:dyDescent="0.3">
      <c r="A2288" s="2"/>
      <c r="B2288" s="2"/>
      <c r="C2288" s="2"/>
      <c r="D2288" s="2"/>
      <c r="E2288" s="2"/>
      <c r="F2288" s="2"/>
      <c r="G2288" s="2"/>
      <c r="H2288" s="2"/>
      <c r="I2288" s="2"/>
      <c r="J2288" s="2"/>
      <c r="K2288" s="2"/>
      <c r="L2288" s="2"/>
      <c r="M2288" s="2"/>
      <c r="N2288" s="2"/>
      <c r="O2288" s="1"/>
      <c r="P2288" s="1"/>
    </row>
    <row r="2289" spans="1:16" ht="15.6" x14ac:dyDescent="0.3">
      <c r="A2289" s="2"/>
      <c r="B2289" s="2"/>
      <c r="C2289" s="2"/>
      <c r="D2289" s="2"/>
      <c r="E2289" s="2"/>
      <c r="F2289" s="2"/>
      <c r="G2289" s="2"/>
      <c r="H2289" s="2"/>
      <c r="I2289" s="2"/>
      <c r="J2289" s="2"/>
      <c r="K2289" s="2"/>
      <c r="L2289" s="2"/>
      <c r="M2289" s="2"/>
      <c r="N2289" s="2"/>
      <c r="O2289" s="1"/>
      <c r="P2289" s="1"/>
    </row>
    <row r="2290" spans="1:16" ht="15.6" x14ac:dyDescent="0.3">
      <c r="A2290" s="2"/>
      <c r="B2290" s="2"/>
      <c r="C2290" s="2"/>
      <c r="D2290" s="2"/>
      <c r="E2290" s="2"/>
      <c r="F2290" s="2"/>
      <c r="G2290" s="2"/>
      <c r="H2290" s="2"/>
      <c r="I2290" s="2"/>
      <c r="J2290" s="2"/>
      <c r="K2290" s="2"/>
      <c r="L2290" s="2"/>
      <c r="M2290" s="2"/>
      <c r="N2290" s="2"/>
      <c r="O2290" s="1"/>
      <c r="P2290" s="1"/>
    </row>
    <row r="2291" spans="1:16" ht="15.6" x14ac:dyDescent="0.3">
      <c r="A2291" s="2"/>
      <c r="B2291" s="2"/>
      <c r="C2291" s="2"/>
      <c r="D2291" s="2"/>
      <c r="E2291" s="2"/>
      <c r="F2291" s="2"/>
      <c r="G2291" s="2"/>
      <c r="H2291" s="2"/>
      <c r="I2291" s="2"/>
      <c r="J2291" s="2"/>
      <c r="K2291" s="2"/>
      <c r="L2291" s="2"/>
      <c r="M2291" s="2"/>
      <c r="N2291" s="2"/>
      <c r="O2291" s="1"/>
      <c r="P2291" s="1"/>
    </row>
    <row r="2292" spans="1:16" ht="15.6" x14ac:dyDescent="0.3">
      <c r="A2292" s="2"/>
      <c r="B2292" s="2"/>
      <c r="C2292" s="2"/>
      <c r="D2292" s="2"/>
      <c r="E2292" s="2"/>
      <c r="F2292" s="2"/>
      <c r="G2292" s="2"/>
      <c r="H2292" s="2"/>
      <c r="I2292" s="2"/>
      <c r="J2292" s="2"/>
      <c r="K2292" s="2"/>
      <c r="L2292" s="2"/>
      <c r="M2292" s="2"/>
      <c r="N2292" s="2"/>
      <c r="O2292" s="1"/>
      <c r="P2292" s="1"/>
    </row>
    <row r="2293" spans="1:16" ht="15.6" x14ac:dyDescent="0.3">
      <c r="A2293" s="2"/>
      <c r="B2293" s="2"/>
      <c r="C2293" s="2"/>
      <c r="D2293" s="2"/>
      <c r="E2293" s="2"/>
      <c r="F2293" s="2"/>
      <c r="G2293" s="2"/>
      <c r="H2293" s="2"/>
      <c r="I2293" s="2"/>
      <c r="J2293" s="2"/>
      <c r="K2293" s="2"/>
      <c r="L2293" s="2"/>
      <c r="M2293" s="2"/>
      <c r="N2293" s="2"/>
      <c r="O2293" s="1"/>
      <c r="P2293" s="1"/>
    </row>
    <row r="2294" spans="1:16" ht="15.6" x14ac:dyDescent="0.3">
      <c r="A2294" s="2"/>
      <c r="B2294" s="2"/>
      <c r="C2294" s="2"/>
      <c r="D2294" s="2"/>
      <c r="E2294" s="2"/>
      <c r="F2294" s="2"/>
      <c r="G2294" s="2"/>
      <c r="H2294" s="2"/>
      <c r="I2294" s="2"/>
      <c r="J2294" s="2"/>
      <c r="K2294" s="2"/>
      <c r="L2294" s="2"/>
      <c r="M2294" s="2"/>
      <c r="N2294" s="2"/>
      <c r="O2294" s="1"/>
      <c r="P2294" s="1"/>
    </row>
    <row r="2295" spans="1:16" ht="15.6" x14ac:dyDescent="0.3">
      <c r="A2295" s="2"/>
      <c r="B2295" s="2"/>
      <c r="C2295" s="2"/>
      <c r="D2295" s="2"/>
      <c r="E2295" s="2"/>
      <c r="F2295" s="2"/>
      <c r="G2295" s="2"/>
      <c r="H2295" s="2"/>
      <c r="I2295" s="2"/>
      <c r="J2295" s="2"/>
      <c r="K2295" s="2"/>
      <c r="L2295" s="2"/>
      <c r="M2295" s="2"/>
      <c r="N2295" s="2"/>
      <c r="O2295" s="1"/>
      <c r="P2295" s="1"/>
    </row>
    <row r="2296" spans="1:16" ht="15.6" x14ac:dyDescent="0.3">
      <c r="A2296" s="2"/>
      <c r="B2296" s="2"/>
      <c r="C2296" s="2"/>
      <c r="D2296" s="2"/>
      <c r="E2296" s="2"/>
      <c r="F2296" s="2"/>
      <c r="G2296" s="2"/>
      <c r="H2296" s="2"/>
      <c r="I2296" s="2"/>
      <c r="J2296" s="2"/>
      <c r="K2296" s="2"/>
      <c r="L2296" s="2"/>
      <c r="M2296" s="2"/>
      <c r="N2296" s="2"/>
      <c r="O2296" s="1"/>
      <c r="P2296" s="1"/>
    </row>
    <row r="2297" spans="1:16" ht="15.6" x14ac:dyDescent="0.3">
      <c r="A2297" s="2"/>
      <c r="B2297" s="2"/>
      <c r="C2297" s="2"/>
      <c r="D2297" s="2"/>
      <c r="E2297" s="2"/>
      <c r="F2297" s="2"/>
      <c r="G2297" s="2"/>
      <c r="H2297" s="2"/>
      <c r="I2297" s="2"/>
      <c r="J2297" s="2"/>
      <c r="K2297" s="2"/>
      <c r="L2297" s="2"/>
      <c r="M2297" s="2"/>
      <c r="N2297" s="2"/>
      <c r="O2297" s="1"/>
      <c r="P2297" s="1"/>
    </row>
    <row r="2298" spans="1:16" ht="15.6" x14ac:dyDescent="0.3">
      <c r="A2298" s="2"/>
      <c r="B2298" s="2"/>
      <c r="C2298" s="2"/>
      <c r="D2298" s="2"/>
      <c r="E2298" s="2"/>
      <c r="F2298" s="2"/>
      <c r="G2298" s="2"/>
      <c r="H2298" s="2"/>
      <c r="I2298" s="2"/>
      <c r="J2298" s="2"/>
      <c r="K2298" s="2"/>
      <c r="L2298" s="2"/>
      <c r="M2298" s="2"/>
      <c r="N2298" s="2"/>
      <c r="O2298" s="1"/>
      <c r="P2298" s="1"/>
    </row>
    <row r="2299" spans="1:16" ht="15.6" x14ac:dyDescent="0.3">
      <c r="A2299" s="2"/>
      <c r="B2299" s="2"/>
      <c r="C2299" s="2"/>
      <c r="D2299" s="2"/>
      <c r="E2299" s="2"/>
      <c r="F2299" s="2"/>
      <c r="G2299" s="2"/>
      <c r="H2299" s="2"/>
      <c r="I2299" s="2"/>
      <c r="J2299" s="2"/>
      <c r="K2299" s="2"/>
      <c r="L2299" s="2"/>
      <c r="M2299" s="2"/>
      <c r="N2299" s="2"/>
      <c r="O2299" s="1"/>
      <c r="P2299" s="1"/>
    </row>
    <row r="2300" spans="1:16" ht="15.6" x14ac:dyDescent="0.3">
      <c r="A2300" s="2"/>
      <c r="B2300" s="2"/>
      <c r="C2300" s="2"/>
      <c r="D2300" s="2"/>
      <c r="E2300" s="2"/>
      <c r="F2300" s="2"/>
      <c r="G2300" s="2"/>
      <c r="H2300" s="2"/>
      <c r="I2300" s="2"/>
      <c r="J2300" s="2"/>
      <c r="K2300" s="2"/>
      <c r="L2300" s="2"/>
      <c r="M2300" s="2"/>
      <c r="N2300" s="2"/>
      <c r="O2300" s="1"/>
      <c r="P2300" s="1"/>
    </row>
    <row r="2301" spans="1:16" ht="15.6" x14ac:dyDescent="0.3">
      <c r="A2301" s="2"/>
      <c r="B2301" s="2"/>
      <c r="C2301" s="2"/>
      <c r="D2301" s="2"/>
      <c r="E2301" s="2"/>
      <c r="F2301" s="2"/>
      <c r="G2301" s="2"/>
      <c r="H2301" s="2"/>
      <c r="I2301" s="2"/>
      <c r="J2301" s="2"/>
      <c r="K2301" s="2"/>
      <c r="L2301" s="2"/>
      <c r="M2301" s="2"/>
      <c r="N2301" s="2"/>
      <c r="O2301" s="1"/>
      <c r="P2301" s="1"/>
    </row>
    <row r="2302" spans="1:16" ht="15.6" x14ac:dyDescent="0.3">
      <c r="A2302" s="2"/>
      <c r="B2302" s="2"/>
      <c r="C2302" s="2"/>
      <c r="D2302" s="2"/>
      <c r="E2302" s="2"/>
      <c r="F2302" s="2"/>
      <c r="G2302" s="2"/>
      <c r="H2302" s="2"/>
      <c r="I2302" s="2"/>
      <c r="J2302" s="2"/>
      <c r="K2302" s="2"/>
      <c r="L2302" s="2"/>
      <c r="M2302" s="2"/>
      <c r="N2302" s="2"/>
      <c r="O2302" s="1"/>
      <c r="P2302" s="1"/>
    </row>
    <row r="2303" spans="1:16" ht="15.6" x14ac:dyDescent="0.3">
      <c r="A2303" s="2"/>
      <c r="B2303" s="2"/>
      <c r="C2303" s="2"/>
      <c r="D2303" s="2"/>
      <c r="E2303" s="2"/>
      <c r="F2303" s="2"/>
      <c r="G2303" s="2"/>
      <c r="H2303" s="2"/>
      <c r="I2303" s="2"/>
      <c r="J2303" s="2"/>
      <c r="K2303" s="2"/>
      <c r="L2303" s="2"/>
      <c r="M2303" s="2"/>
      <c r="N2303" s="2"/>
      <c r="O2303" s="1"/>
      <c r="P2303" s="1"/>
    </row>
    <row r="2304" spans="1:16" ht="15.6" x14ac:dyDescent="0.3">
      <c r="A2304" s="2"/>
      <c r="B2304" s="2"/>
      <c r="C2304" s="2"/>
      <c r="D2304" s="2"/>
      <c r="E2304" s="2"/>
      <c r="F2304" s="2"/>
      <c r="G2304" s="2"/>
      <c r="H2304" s="2"/>
      <c r="I2304" s="2"/>
      <c r="J2304" s="2"/>
      <c r="K2304" s="2"/>
      <c r="L2304" s="2"/>
      <c r="M2304" s="2"/>
      <c r="N2304" s="2"/>
      <c r="O2304" s="1"/>
      <c r="P2304" s="1"/>
    </row>
    <row r="2305" spans="1:16" ht="15.6" x14ac:dyDescent="0.3">
      <c r="A2305" s="2"/>
      <c r="B2305" s="2"/>
      <c r="C2305" s="2"/>
      <c r="D2305" s="2"/>
      <c r="E2305" s="2"/>
      <c r="F2305" s="2"/>
      <c r="G2305" s="2"/>
      <c r="H2305" s="2"/>
      <c r="I2305" s="2"/>
      <c r="J2305" s="2"/>
      <c r="K2305" s="2"/>
      <c r="L2305" s="2"/>
      <c r="M2305" s="2"/>
      <c r="N2305" s="2"/>
      <c r="O2305" s="1"/>
      <c r="P2305" s="1"/>
    </row>
    <row r="2306" spans="1:16" ht="15.6" x14ac:dyDescent="0.3">
      <c r="A2306" s="2"/>
      <c r="B2306" s="2"/>
      <c r="C2306" s="2"/>
      <c r="D2306" s="2"/>
      <c r="E2306" s="2"/>
      <c r="F2306" s="2"/>
      <c r="G2306" s="2"/>
      <c r="H2306" s="2"/>
      <c r="I2306" s="2"/>
      <c r="J2306" s="2"/>
      <c r="K2306" s="2"/>
      <c r="L2306" s="2"/>
      <c r="M2306" s="2"/>
      <c r="N2306" s="2"/>
      <c r="O2306" s="1"/>
      <c r="P2306" s="1"/>
    </row>
    <row r="2307" spans="1:16" ht="15.6" x14ac:dyDescent="0.3">
      <c r="A2307" s="2"/>
      <c r="B2307" s="2"/>
      <c r="C2307" s="2"/>
      <c r="D2307" s="2"/>
      <c r="E2307" s="2"/>
      <c r="F2307" s="2"/>
      <c r="G2307" s="2"/>
      <c r="H2307" s="2"/>
      <c r="I2307" s="2"/>
      <c r="J2307" s="2"/>
      <c r="K2307" s="2"/>
      <c r="L2307" s="2"/>
      <c r="M2307" s="2"/>
      <c r="N2307" s="2"/>
      <c r="O2307" s="1"/>
      <c r="P2307" s="1"/>
    </row>
    <row r="2308" spans="1:16" ht="15.6" x14ac:dyDescent="0.3">
      <c r="A2308" s="2"/>
      <c r="B2308" s="2"/>
      <c r="C2308" s="2"/>
      <c r="D2308" s="2"/>
      <c r="E2308" s="2"/>
      <c r="F2308" s="2"/>
      <c r="G2308" s="2"/>
      <c r="H2308" s="2"/>
      <c r="I2308" s="2"/>
      <c r="J2308" s="2"/>
      <c r="K2308" s="2"/>
      <c r="L2308" s="2"/>
      <c r="M2308" s="2"/>
      <c r="N2308" s="2"/>
      <c r="O2308" s="1"/>
      <c r="P2308" s="1"/>
    </row>
    <row r="2309" spans="1:16" ht="15.6" x14ac:dyDescent="0.3">
      <c r="A2309" s="2"/>
      <c r="B2309" s="2"/>
      <c r="C2309" s="2"/>
      <c r="D2309" s="2"/>
      <c r="E2309" s="2"/>
      <c r="F2309" s="2"/>
      <c r="G2309" s="2"/>
      <c r="H2309" s="2"/>
      <c r="I2309" s="2"/>
      <c r="J2309" s="2"/>
      <c r="K2309" s="2"/>
      <c r="L2309" s="2"/>
      <c r="M2309" s="2"/>
      <c r="N2309" s="2"/>
      <c r="O2309" s="1"/>
      <c r="P2309" s="1"/>
    </row>
    <row r="2310" spans="1:16" ht="15.6" x14ac:dyDescent="0.3">
      <c r="A2310" s="2"/>
      <c r="B2310" s="2"/>
      <c r="C2310" s="2"/>
      <c r="D2310" s="2"/>
      <c r="E2310" s="2"/>
      <c r="F2310" s="2"/>
      <c r="G2310" s="2"/>
      <c r="H2310" s="2"/>
      <c r="I2310" s="2"/>
      <c r="J2310" s="2"/>
      <c r="K2310" s="2"/>
      <c r="L2310" s="2"/>
      <c r="M2310" s="2"/>
      <c r="N2310" s="2"/>
      <c r="O2310" s="1"/>
      <c r="P2310" s="1"/>
    </row>
    <row r="2311" spans="1:16" ht="15.6" x14ac:dyDescent="0.3">
      <c r="A2311" s="2"/>
      <c r="B2311" s="2"/>
      <c r="C2311" s="2"/>
      <c r="D2311" s="2"/>
      <c r="E2311" s="2"/>
      <c r="F2311" s="2"/>
      <c r="G2311" s="2"/>
      <c r="H2311" s="2"/>
      <c r="I2311" s="2"/>
      <c r="J2311" s="2"/>
      <c r="K2311" s="2"/>
      <c r="L2311" s="2"/>
      <c r="M2311" s="2"/>
      <c r="N2311" s="2"/>
      <c r="O2311" s="1"/>
      <c r="P2311" s="1"/>
    </row>
    <row r="2312" spans="1:16" ht="15.6" x14ac:dyDescent="0.3">
      <c r="A2312" s="2"/>
      <c r="B2312" s="2"/>
      <c r="C2312" s="2"/>
      <c r="D2312" s="2"/>
      <c r="E2312" s="2"/>
      <c r="F2312" s="2"/>
      <c r="G2312" s="2"/>
      <c r="H2312" s="2"/>
      <c r="I2312" s="2"/>
      <c r="J2312" s="2"/>
      <c r="K2312" s="2"/>
      <c r="L2312" s="2"/>
      <c r="M2312" s="2"/>
      <c r="N2312" s="2"/>
      <c r="O2312" s="1"/>
      <c r="P2312" s="1"/>
    </row>
    <row r="2313" spans="1:16" ht="15.6" x14ac:dyDescent="0.3">
      <c r="A2313" s="2"/>
      <c r="B2313" s="2"/>
      <c r="C2313" s="2"/>
      <c r="D2313" s="2"/>
      <c r="E2313" s="2"/>
      <c r="F2313" s="2"/>
      <c r="G2313" s="2"/>
      <c r="H2313" s="2"/>
      <c r="I2313" s="2"/>
      <c r="J2313" s="2"/>
      <c r="K2313" s="2"/>
      <c r="L2313" s="2"/>
      <c r="M2313" s="2"/>
      <c r="N2313" s="2"/>
      <c r="O2313" s="1"/>
      <c r="P2313" s="1"/>
    </row>
    <row r="2314" spans="1:16" ht="15.6" x14ac:dyDescent="0.3">
      <c r="A2314" s="2"/>
      <c r="B2314" s="2"/>
      <c r="C2314" s="2"/>
      <c r="D2314" s="2"/>
      <c r="E2314" s="2"/>
      <c r="F2314" s="2"/>
      <c r="G2314" s="2"/>
      <c r="H2314" s="2"/>
      <c r="I2314" s="2"/>
      <c r="J2314" s="2"/>
      <c r="K2314" s="2"/>
      <c r="L2314" s="2"/>
      <c r="M2314" s="2"/>
      <c r="N2314" s="2"/>
      <c r="O2314" s="1"/>
      <c r="P2314" s="1"/>
    </row>
    <row r="2315" spans="1:16" ht="15.6" x14ac:dyDescent="0.3">
      <c r="A2315" s="2"/>
      <c r="B2315" s="2"/>
      <c r="C2315" s="2"/>
      <c r="D2315" s="2"/>
      <c r="E2315" s="2"/>
      <c r="F2315" s="2"/>
      <c r="G2315" s="2"/>
      <c r="H2315" s="2"/>
      <c r="I2315" s="2"/>
      <c r="J2315" s="2"/>
      <c r="K2315" s="2"/>
      <c r="L2315" s="2"/>
      <c r="M2315" s="2"/>
      <c r="N2315" s="2"/>
      <c r="O2315" s="1"/>
      <c r="P2315" s="1"/>
    </row>
    <row r="2316" spans="1:16" ht="15.6" x14ac:dyDescent="0.3">
      <c r="A2316" s="2"/>
      <c r="B2316" s="2"/>
      <c r="C2316" s="2"/>
      <c r="D2316" s="2"/>
      <c r="E2316" s="2"/>
      <c r="F2316" s="2"/>
      <c r="G2316" s="2"/>
      <c r="H2316" s="2"/>
      <c r="I2316" s="2"/>
      <c r="J2316" s="2"/>
      <c r="K2316" s="2"/>
      <c r="L2316" s="2"/>
      <c r="M2316" s="2"/>
      <c r="N2316" s="2"/>
      <c r="O2316" s="1"/>
      <c r="P2316" s="1"/>
    </row>
    <row r="2317" spans="1:16" ht="15.6" x14ac:dyDescent="0.3">
      <c r="A2317" s="2"/>
      <c r="B2317" s="2"/>
      <c r="C2317" s="2"/>
      <c r="D2317" s="2"/>
      <c r="E2317" s="2"/>
      <c r="F2317" s="2"/>
      <c r="G2317" s="2"/>
      <c r="H2317" s="2"/>
      <c r="I2317" s="2"/>
      <c r="J2317" s="2"/>
      <c r="K2317" s="2"/>
      <c r="L2317" s="2"/>
      <c r="M2317" s="2"/>
      <c r="N2317" s="2"/>
      <c r="O2317" s="1"/>
      <c r="P2317" s="1"/>
    </row>
    <row r="2318" spans="1:16" ht="15.6" x14ac:dyDescent="0.3">
      <c r="A2318" s="2"/>
      <c r="B2318" s="2"/>
      <c r="C2318" s="2"/>
      <c r="D2318" s="2"/>
      <c r="E2318" s="2"/>
      <c r="F2318" s="2"/>
      <c r="G2318" s="2"/>
      <c r="H2318" s="2"/>
      <c r="I2318" s="2"/>
      <c r="J2318" s="2"/>
      <c r="K2318" s="2"/>
      <c r="L2318" s="2"/>
      <c r="M2318" s="2"/>
      <c r="N2318" s="2"/>
      <c r="O2318" s="1"/>
      <c r="P2318" s="1"/>
    </row>
    <row r="2319" spans="1:16" ht="15.6" x14ac:dyDescent="0.3">
      <c r="A2319" s="2"/>
      <c r="B2319" s="2"/>
      <c r="C2319" s="2"/>
      <c r="D2319" s="2"/>
      <c r="E2319" s="2"/>
      <c r="F2319" s="2"/>
      <c r="G2319" s="2"/>
      <c r="H2319" s="2"/>
      <c r="I2319" s="2"/>
      <c r="J2319" s="2"/>
      <c r="K2319" s="2"/>
      <c r="L2319" s="2"/>
      <c r="M2319" s="2"/>
      <c r="N2319" s="2"/>
      <c r="O2319" s="1"/>
      <c r="P2319" s="1"/>
    </row>
    <row r="2320" spans="1:16" ht="15.6" x14ac:dyDescent="0.3">
      <c r="A2320" s="2"/>
      <c r="B2320" s="2"/>
      <c r="C2320" s="2"/>
      <c r="D2320" s="2"/>
      <c r="E2320" s="2"/>
      <c r="F2320" s="2"/>
      <c r="G2320" s="2"/>
      <c r="H2320" s="2"/>
      <c r="I2320" s="2"/>
      <c r="J2320" s="2"/>
      <c r="K2320" s="2"/>
      <c r="L2320" s="2"/>
      <c r="M2320" s="2"/>
      <c r="N2320" s="2"/>
      <c r="O2320" s="1"/>
      <c r="P2320" s="1"/>
    </row>
    <row r="2321" spans="1:16" ht="15.6" x14ac:dyDescent="0.3">
      <c r="A2321" s="2"/>
      <c r="B2321" s="2"/>
      <c r="C2321" s="2"/>
      <c r="D2321" s="2"/>
      <c r="E2321" s="2"/>
      <c r="F2321" s="2"/>
      <c r="G2321" s="2"/>
      <c r="H2321" s="2"/>
      <c r="I2321" s="2"/>
      <c r="J2321" s="2"/>
      <c r="K2321" s="2"/>
      <c r="L2321" s="2"/>
      <c r="M2321" s="2"/>
      <c r="N2321" s="2"/>
      <c r="O2321" s="1"/>
      <c r="P2321" s="1"/>
    </row>
    <row r="2322" spans="1:16" ht="15.6" x14ac:dyDescent="0.3">
      <c r="A2322" s="2"/>
      <c r="B2322" s="2"/>
      <c r="C2322" s="2"/>
      <c r="D2322" s="2"/>
      <c r="E2322" s="2"/>
      <c r="F2322" s="2"/>
      <c r="G2322" s="2"/>
      <c r="H2322" s="2"/>
      <c r="I2322" s="2"/>
      <c r="J2322" s="2"/>
      <c r="K2322" s="2"/>
      <c r="L2322" s="2"/>
      <c r="M2322" s="2"/>
      <c r="N2322" s="2"/>
      <c r="O2322" s="1"/>
      <c r="P2322" s="1"/>
    </row>
    <row r="2323" spans="1:16" ht="15.6" x14ac:dyDescent="0.3">
      <c r="A2323" s="2"/>
      <c r="B2323" s="2"/>
      <c r="C2323" s="2"/>
      <c r="D2323" s="2"/>
      <c r="E2323" s="2"/>
      <c r="F2323" s="2"/>
      <c r="G2323" s="2"/>
      <c r="H2323" s="2"/>
      <c r="I2323" s="2"/>
      <c r="J2323" s="2"/>
      <c r="K2323" s="2"/>
      <c r="L2323" s="2"/>
      <c r="M2323" s="2"/>
      <c r="N2323" s="2"/>
      <c r="O2323" s="1"/>
      <c r="P2323" s="1"/>
    </row>
    <row r="2324" spans="1:16" ht="15.6" x14ac:dyDescent="0.3">
      <c r="A2324" s="2"/>
      <c r="B2324" s="2"/>
      <c r="C2324" s="2"/>
      <c r="D2324" s="2"/>
      <c r="E2324" s="2"/>
      <c r="F2324" s="2"/>
      <c r="G2324" s="2"/>
      <c r="H2324" s="2"/>
      <c r="I2324" s="2"/>
      <c r="J2324" s="2"/>
      <c r="K2324" s="2"/>
      <c r="L2324" s="2"/>
      <c r="M2324" s="2"/>
      <c r="N2324" s="2"/>
      <c r="O2324" s="1"/>
      <c r="P2324" s="1"/>
    </row>
    <row r="2325" spans="1:16" ht="15.6" x14ac:dyDescent="0.3">
      <c r="A2325" s="2"/>
      <c r="B2325" s="2"/>
      <c r="C2325" s="2"/>
      <c r="D2325" s="2"/>
      <c r="E2325" s="2"/>
      <c r="F2325" s="2"/>
      <c r="G2325" s="2"/>
      <c r="H2325" s="2"/>
      <c r="I2325" s="2"/>
      <c r="J2325" s="2"/>
      <c r="K2325" s="2"/>
      <c r="L2325" s="2"/>
      <c r="M2325" s="2"/>
      <c r="N2325" s="2"/>
      <c r="O2325" s="1"/>
      <c r="P2325" s="1"/>
    </row>
    <row r="2326" spans="1:16" ht="15.6" x14ac:dyDescent="0.3">
      <c r="A2326" s="2"/>
      <c r="B2326" s="2"/>
      <c r="C2326" s="2"/>
      <c r="D2326" s="2"/>
      <c r="E2326" s="2"/>
      <c r="F2326" s="2"/>
      <c r="G2326" s="2"/>
      <c r="H2326" s="2"/>
      <c r="I2326" s="2"/>
      <c r="J2326" s="2"/>
      <c r="K2326" s="2"/>
      <c r="L2326" s="2"/>
      <c r="M2326" s="2"/>
      <c r="N2326" s="2"/>
      <c r="O2326" s="1"/>
      <c r="P2326" s="1"/>
    </row>
    <row r="2327" spans="1:16" ht="15.6" x14ac:dyDescent="0.3">
      <c r="A2327" s="2"/>
      <c r="B2327" s="2"/>
      <c r="C2327" s="2"/>
      <c r="D2327" s="2"/>
      <c r="E2327" s="2"/>
      <c r="F2327" s="2"/>
      <c r="G2327" s="2"/>
      <c r="H2327" s="2"/>
      <c r="I2327" s="2"/>
      <c r="J2327" s="2"/>
      <c r="K2327" s="2"/>
      <c r="L2327" s="2"/>
      <c r="M2327" s="2"/>
      <c r="N2327" s="2"/>
      <c r="O2327" s="1"/>
      <c r="P2327" s="1"/>
    </row>
    <row r="2328" spans="1:16" ht="15.6" x14ac:dyDescent="0.3">
      <c r="A2328" s="2"/>
      <c r="B2328" s="2"/>
      <c r="C2328" s="2"/>
      <c r="D2328" s="2"/>
      <c r="E2328" s="2"/>
      <c r="F2328" s="2"/>
      <c r="G2328" s="2"/>
      <c r="H2328" s="2"/>
      <c r="I2328" s="2"/>
      <c r="J2328" s="2"/>
      <c r="K2328" s="2"/>
      <c r="L2328" s="2"/>
      <c r="M2328" s="2"/>
      <c r="N2328" s="2"/>
      <c r="O2328" s="1"/>
      <c r="P2328" s="1"/>
    </row>
    <row r="2329" spans="1:16" ht="15.6" x14ac:dyDescent="0.3">
      <c r="A2329" s="2"/>
      <c r="B2329" s="2"/>
      <c r="C2329" s="2"/>
      <c r="D2329" s="2"/>
      <c r="E2329" s="2"/>
      <c r="F2329" s="2"/>
      <c r="G2329" s="2"/>
      <c r="H2329" s="2"/>
      <c r="I2329" s="2"/>
      <c r="J2329" s="2"/>
      <c r="K2329" s="2"/>
      <c r="L2329" s="2"/>
      <c r="M2329" s="2"/>
      <c r="N2329" s="2"/>
      <c r="O2329" s="1"/>
      <c r="P2329" s="1"/>
    </row>
    <row r="2330" spans="1:16" ht="15.6" x14ac:dyDescent="0.3">
      <c r="A2330" s="2"/>
      <c r="B2330" s="2"/>
      <c r="C2330" s="2"/>
      <c r="D2330" s="2"/>
      <c r="E2330" s="2"/>
      <c r="F2330" s="2"/>
      <c r="G2330" s="2"/>
      <c r="H2330" s="2"/>
      <c r="I2330" s="2"/>
      <c r="J2330" s="2"/>
      <c r="K2330" s="2"/>
      <c r="L2330" s="2"/>
      <c r="M2330" s="2"/>
      <c r="N2330" s="2"/>
      <c r="O2330" s="1"/>
      <c r="P2330" s="1"/>
    </row>
    <row r="2331" spans="1:16" ht="15.6" x14ac:dyDescent="0.3">
      <c r="A2331" s="2"/>
      <c r="B2331" s="2"/>
      <c r="C2331" s="2"/>
      <c r="D2331" s="2"/>
      <c r="E2331" s="2"/>
      <c r="F2331" s="2"/>
      <c r="G2331" s="2"/>
      <c r="H2331" s="2"/>
      <c r="I2331" s="2"/>
      <c r="J2331" s="2"/>
      <c r="K2331" s="2"/>
      <c r="L2331" s="2"/>
      <c r="M2331" s="2"/>
      <c r="N2331" s="2"/>
      <c r="O2331" s="1"/>
      <c r="P2331" s="1"/>
    </row>
    <row r="2332" spans="1:16" ht="15.6" x14ac:dyDescent="0.3">
      <c r="A2332" s="2"/>
      <c r="B2332" s="2"/>
      <c r="C2332" s="2"/>
      <c r="D2332" s="2"/>
      <c r="E2332" s="2"/>
      <c r="F2332" s="2"/>
      <c r="G2332" s="2"/>
      <c r="H2332" s="2"/>
      <c r="I2332" s="2"/>
      <c r="J2332" s="2"/>
      <c r="K2332" s="2"/>
      <c r="L2332" s="2"/>
      <c r="M2332" s="2"/>
      <c r="N2332" s="2"/>
      <c r="O2332" s="1"/>
      <c r="P2332" s="1"/>
    </row>
    <row r="2333" spans="1:16" ht="15.6" x14ac:dyDescent="0.3">
      <c r="A2333" s="2"/>
      <c r="B2333" s="2"/>
      <c r="C2333" s="2"/>
      <c r="D2333" s="2"/>
      <c r="E2333" s="2"/>
      <c r="F2333" s="2"/>
      <c r="G2333" s="2"/>
      <c r="H2333" s="2"/>
      <c r="I2333" s="2"/>
      <c r="J2333" s="2"/>
      <c r="K2333" s="2"/>
      <c r="L2333" s="2"/>
      <c r="M2333" s="2"/>
      <c r="N2333" s="2"/>
      <c r="O2333" s="1"/>
      <c r="P2333" s="1"/>
    </row>
    <row r="2334" spans="1:16" ht="15.6" x14ac:dyDescent="0.3">
      <c r="A2334" s="2"/>
      <c r="B2334" s="2"/>
      <c r="C2334" s="2"/>
      <c r="D2334" s="2"/>
      <c r="E2334" s="2"/>
      <c r="F2334" s="2"/>
      <c r="G2334" s="2"/>
      <c r="H2334" s="2"/>
      <c r="I2334" s="2"/>
      <c r="J2334" s="2"/>
      <c r="K2334" s="2"/>
      <c r="L2334" s="2"/>
      <c r="M2334" s="2"/>
      <c r="N2334" s="2"/>
      <c r="O2334" s="1"/>
      <c r="P2334" s="1"/>
    </row>
    <row r="2335" spans="1:16" ht="15.6" x14ac:dyDescent="0.3">
      <c r="A2335" s="2"/>
      <c r="B2335" s="2"/>
      <c r="C2335" s="2"/>
      <c r="D2335" s="2"/>
      <c r="E2335" s="2"/>
      <c r="F2335" s="2"/>
      <c r="G2335" s="2"/>
      <c r="H2335" s="2"/>
      <c r="I2335" s="2"/>
      <c r="J2335" s="2"/>
      <c r="K2335" s="2"/>
      <c r="L2335" s="2"/>
      <c r="M2335" s="2"/>
      <c r="N2335" s="2"/>
      <c r="O2335" s="1"/>
      <c r="P2335" s="1"/>
    </row>
    <row r="2336" spans="1:16" ht="15.6" x14ac:dyDescent="0.3">
      <c r="A2336" s="2"/>
      <c r="B2336" s="2"/>
      <c r="C2336" s="2"/>
      <c r="D2336" s="2"/>
      <c r="E2336" s="2"/>
      <c r="F2336" s="2"/>
      <c r="G2336" s="2"/>
      <c r="H2336" s="2"/>
      <c r="I2336" s="2"/>
      <c r="J2336" s="2"/>
      <c r="K2336" s="2"/>
      <c r="L2336" s="2"/>
      <c r="M2336" s="2"/>
      <c r="N2336" s="2"/>
      <c r="O2336" s="1"/>
      <c r="P2336" s="1"/>
    </row>
    <row r="2337" spans="1:16" ht="15.6" x14ac:dyDescent="0.3">
      <c r="A2337" s="2"/>
      <c r="B2337" s="2"/>
      <c r="C2337" s="2"/>
      <c r="D2337" s="2"/>
      <c r="E2337" s="2"/>
      <c r="F2337" s="2"/>
      <c r="G2337" s="2"/>
      <c r="H2337" s="2"/>
      <c r="I2337" s="2"/>
      <c r="J2337" s="2"/>
      <c r="K2337" s="2"/>
      <c r="L2337" s="2"/>
      <c r="M2337" s="2"/>
      <c r="N2337" s="2"/>
      <c r="O2337" s="1"/>
      <c r="P2337" s="1"/>
    </row>
    <row r="2338" spans="1:16" ht="15.6" x14ac:dyDescent="0.3">
      <c r="A2338" s="2"/>
      <c r="B2338" s="2"/>
      <c r="C2338" s="2"/>
      <c r="D2338" s="2"/>
      <c r="E2338" s="2"/>
      <c r="F2338" s="2"/>
      <c r="G2338" s="2"/>
      <c r="H2338" s="2"/>
      <c r="I2338" s="2"/>
      <c r="J2338" s="2"/>
      <c r="K2338" s="2"/>
      <c r="L2338" s="2"/>
      <c r="M2338" s="2"/>
      <c r="N2338" s="2"/>
      <c r="O2338" s="1"/>
      <c r="P2338" s="1"/>
    </row>
    <row r="2339" spans="1:16" ht="15.6" x14ac:dyDescent="0.3">
      <c r="A2339" s="2"/>
      <c r="B2339" s="2"/>
      <c r="C2339" s="2"/>
      <c r="D2339" s="2"/>
      <c r="E2339" s="2"/>
      <c r="F2339" s="2"/>
      <c r="G2339" s="2"/>
      <c r="H2339" s="2"/>
      <c r="I2339" s="2"/>
      <c r="J2339" s="2"/>
      <c r="K2339" s="2"/>
      <c r="L2339" s="2"/>
      <c r="M2339" s="2"/>
      <c r="N2339" s="2"/>
      <c r="O2339" s="1"/>
      <c r="P2339" s="1"/>
    </row>
    <row r="2340" spans="1:16" ht="15.6" x14ac:dyDescent="0.3">
      <c r="A2340" s="2"/>
      <c r="B2340" s="2"/>
      <c r="C2340" s="2"/>
      <c r="D2340" s="2"/>
      <c r="E2340" s="2"/>
      <c r="F2340" s="2"/>
      <c r="G2340" s="2"/>
      <c r="H2340" s="2"/>
      <c r="I2340" s="2"/>
      <c r="J2340" s="2"/>
      <c r="K2340" s="2"/>
      <c r="L2340" s="2"/>
      <c r="M2340" s="2"/>
      <c r="N2340" s="2"/>
      <c r="O2340" s="1"/>
      <c r="P2340" s="1"/>
    </row>
    <row r="2341" spans="1:16" ht="15.6" x14ac:dyDescent="0.3">
      <c r="A2341" s="2"/>
      <c r="B2341" s="2"/>
      <c r="C2341" s="2"/>
      <c r="D2341" s="2"/>
      <c r="E2341" s="2"/>
      <c r="F2341" s="2"/>
      <c r="G2341" s="2"/>
      <c r="H2341" s="2"/>
      <c r="I2341" s="2"/>
      <c r="J2341" s="2"/>
      <c r="K2341" s="2"/>
      <c r="L2341" s="2"/>
      <c r="M2341" s="2"/>
      <c r="N2341" s="2"/>
      <c r="O2341" s="1"/>
      <c r="P2341" s="1"/>
    </row>
    <row r="2342" spans="1:16" ht="15.6" x14ac:dyDescent="0.3">
      <c r="A2342" s="2"/>
      <c r="B2342" s="2"/>
      <c r="C2342" s="2"/>
      <c r="D2342" s="2"/>
      <c r="E2342" s="2"/>
      <c r="F2342" s="2"/>
      <c r="G2342" s="2"/>
      <c r="H2342" s="2"/>
      <c r="I2342" s="2"/>
      <c r="J2342" s="2"/>
      <c r="K2342" s="2"/>
      <c r="L2342" s="2"/>
      <c r="M2342" s="2"/>
      <c r="N2342" s="2"/>
      <c r="O2342" s="1"/>
      <c r="P2342" s="1"/>
    </row>
    <row r="2343" spans="1:16" ht="15.6" x14ac:dyDescent="0.3">
      <c r="A2343" s="2"/>
      <c r="B2343" s="2"/>
      <c r="C2343" s="2"/>
      <c r="D2343" s="2"/>
      <c r="E2343" s="2"/>
      <c r="F2343" s="2"/>
      <c r="G2343" s="2"/>
      <c r="H2343" s="2"/>
      <c r="I2343" s="2"/>
      <c r="J2343" s="2"/>
      <c r="K2343" s="2"/>
      <c r="L2343" s="2"/>
      <c r="M2343" s="2"/>
      <c r="N2343" s="2"/>
      <c r="O2343" s="1"/>
      <c r="P2343" s="1"/>
    </row>
    <row r="2344" spans="1:16" ht="15.6" x14ac:dyDescent="0.3">
      <c r="A2344" s="2"/>
      <c r="B2344" s="2"/>
      <c r="C2344" s="2"/>
      <c r="D2344" s="2"/>
      <c r="E2344" s="2"/>
      <c r="F2344" s="2"/>
      <c r="G2344" s="2"/>
      <c r="H2344" s="2"/>
      <c r="I2344" s="2"/>
      <c r="J2344" s="2"/>
      <c r="K2344" s="2"/>
      <c r="L2344" s="2"/>
      <c r="M2344" s="2"/>
      <c r="N2344" s="2"/>
      <c r="O2344" s="1"/>
      <c r="P2344" s="1"/>
    </row>
    <row r="2345" spans="1:16" ht="15.6" x14ac:dyDescent="0.3">
      <c r="A2345" s="2"/>
      <c r="B2345" s="2"/>
      <c r="C2345" s="2"/>
      <c r="D2345" s="2"/>
      <c r="E2345" s="2"/>
      <c r="F2345" s="2"/>
      <c r="G2345" s="2"/>
      <c r="H2345" s="2"/>
      <c r="I2345" s="2"/>
      <c r="J2345" s="2"/>
      <c r="K2345" s="2"/>
      <c r="L2345" s="2"/>
      <c r="M2345" s="2"/>
      <c r="N2345" s="2"/>
      <c r="O2345" s="1"/>
      <c r="P2345" s="1"/>
    </row>
    <row r="2346" spans="1:16" ht="15.6" x14ac:dyDescent="0.3">
      <c r="A2346" s="2"/>
      <c r="B2346" s="2"/>
      <c r="C2346" s="2"/>
      <c r="D2346" s="2"/>
      <c r="E2346" s="2"/>
      <c r="F2346" s="2"/>
      <c r="G2346" s="2"/>
      <c r="H2346" s="2"/>
      <c r="I2346" s="2"/>
      <c r="J2346" s="2"/>
      <c r="K2346" s="2"/>
      <c r="L2346" s="2"/>
      <c r="M2346" s="2"/>
      <c r="N2346" s="2"/>
      <c r="O2346" s="1"/>
      <c r="P2346" s="1"/>
    </row>
    <row r="2347" spans="1:16" ht="15.6" x14ac:dyDescent="0.3">
      <c r="A2347" s="2"/>
      <c r="B2347" s="2"/>
      <c r="C2347" s="2"/>
      <c r="D2347" s="2"/>
      <c r="E2347" s="2"/>
      <c r="F2347" s="2"/>
      <c r="G2347" s="2"/>
      <c r="H2347" s="2"/>
      <c r="I2347" s="2"/>
      <c r="J2347" s="2"/>
      <c r="K2347" s="2"/>
      <c r="L2347" s="2"/>
      <c r="M2347" s="2"/>
      <c r="N2347" s="2"/>
      <c r="O2347" s="1"/>
      <c r="P2347" s="1"/>
    </row>
    <row r="2348" spans="1:16" ht="15.6" x14ac:dyDescent="0.3">
      <c r="A2348" s="2"/>
      <c r="B2348" s="2"/>
      <c r="C2348" s="2"/>
      <c r="D2348" s="2"/>
      <c r="E2348" s="2"/>
      <c r="F2348" s="2"/>
      <c r="G2348" s="2"/>
      <c r="H2348" s="2"/>
      <c r="I2348" s="2"/>
      <c r="J2348" s="2"/>
      <c r="K2348" s="2"/>
      <c r="L2348" s="2"/>
      <c r="M2348" s="2"/>
      <c r="N2348" s="2"/>
      <c r="O2348" s="1"/>
      <c r="P2348" s="1"/>
    </row>
    <row r="2349" spans="1:16" ht="15.6" x14ac:dyDescent="0.3">
      <c r="A2349" s="2"/>
      <c r="B2349" s="2"/>
      <c r="C2349" s="2"/>
      <c r="D2349" s="2"/>
      <c r="E2349" s="2"/>
      <c r="F2349" s="2"/>
      <c r="G2349" s="2"/>
      <c r="H2349" s="2"/>
      <c r="I2349" s="2"/>
      <c r="J2349" s="2"/>
      <c r="K2349" s="2"/>
      <c r="L2349" s="2"/>
      <c r="M2349" s="2"/>
      <c r="N2349" s="2"/>
      <c r="O2349" s="1"/>
      <c r="P2349" s="1"/>
    </row>
    <row r="2350" spans="1:16" ht="15.6" x14ac:dyDescent="0.3">
      <c r="A2350" s="2"/>
      <c r="B2350" s="2"/>
      <c r="C2350" s="2"/>
      <c r="D2350" s="2"/>
      <c r="E2350" s="2"/>
      <c r="F2350" s="2"/>
      <c r="G2350" s="2"/>
      <c r="H2350" s="2"/>
      <c r="I2350" s="2"/>
      <c r="J2350" s="2"/>
      <c r="K2350" s="2"/>
      <c r="L2350" s="2"/>
      <c r="M2350" s="2"/>
      <c r="N2350" s="2"/>
      <c r="O2350" s="1"/>
      <c r="P2350" s="1"/>
    </row>
    <row r="2351" spans="1:16" ht="15.6" x14ac:dyDescent="0.3">
      <c r="A2351" s="2"/>
      <c r="B2351" s="2"/>
      <c r="C2351" s="2"/>
      <c r="D2351" s="2"/>
      <c r="E2351" s="2"/>
      <c r="F2351" s="2"/>
      <c r="G2351" s="2"/>
      <c r="H2351" s="2"/>
      <c r="I2351" s="2"/>
      <c r="J2351" s="2"/>
      <c r="K2351" s="2"/>
      <c r="L2351" s="2"/>
      <c r="M2351" s="2"/>
      <c r="N2351" s="2"/>
      <c r="O2351" s="1"/>
      <c r="P2351" s="1"/>
    </row>
    <row r="2352" spans="1:16" ht="15.6" x14ac:dyDescent="0.3">
      <c r="A2352" s="2"/>
      <c r="B2352" s="2"/>
      <c r="C2352" s="2"/>
      <c r="D2352" s="2"/>
      <c r="E2352" s="2"/>
      <c r="F2352" s="2"/>
      <c r="G2352" s="2"/>
      <c r="H2352" s="2"/>
      <c r="I2352" s="2"/>
      <c r="J2352" s="2"/>
      <c r="K2352" s="2"/>
      <c r="L2352" s="2"/>
      <c r="M2352" s="2"/>
      <c r="N2352" s="2"/>
      <c r="O2352" s="1"/>
      <c r="P2352" s="1"/>
    </row>
    <row r="2353" spans="1:16" ht="15.6" x14ac:dyDescent="0.3">
      <c r="A2353" s="2"/>
      <c r="B2353" s="2"/>
      <c r="C2353" s="2"/>
      <c r="D2353" s="2"/>
      <c r="E2353" s="2"/>
      <c r="F2353" s="2"/>
      <c r="G2353" s="2"/>
      <c r="H2353" s="2"/>
      <c r="I2353" s="2"/>
      <c r="J2353" s="2"/>
      <c r="K2353" s="2"/>
      <c r="L2353" s="2"/>
      <c r="M2353" s="2"/>
      <c r="N2353" s="2"/>
      <c r="O2353" s="1"/>
      <c r="P2353" s="1"/>
    </row>
    <row r="2354" spans="1:16" ht="15.6" x14ac:dyDescent="0.3">
      <c r="A2354" s="2"/>
      <c r="B2354" s="2"/>
      <c r="C2354" s="2"/>
      <c r="D2354" s="2"/>
      <c r="E2354" s="2"/>
      <c r="F2354" s="2"/>
      <c r="G2354" s="2"/>
      <c r="H2354" s="2"/>
      <c r="I2354" s="2"/>
      <c r="J2354" s="2"/>
      <c r="K2354" s="2"/>
      <c r="L2354" s="2"/>
      <c r="M2354" s="2"/>
      <c r="N2354" s="2"/>
      <c r="O2354" s="1"/>
      <c r="P2354" s="1"/>
    </row>
    <row r="2355" spans="1:16" ht="15.6" x14ac:dyDescent="0.3">
      <c r="A2355" s="2"/>
      <c r="B2355" s="2"/>
      <c r="C2355" s="2"/>
      <c r="D2355" s="2"/>
      <c r="E2355" s="2"/>
      <c r="F2355" s="2"/>
      <c r="G2355" s="2"/>
      <c r="H2355" s="2"/>
      <c r="I2355" s="2"/>
      <c r="J2355" s="2"/>
      <c r="K2355" s="2"/>
      <c r="L2355" s="2"/>
      <c r="M2355" s="2"/>
      <c r="N2355" s="2"/>
      <c r="O2355" s="1"/>
      <c r="P2355" s="1"/>
    </row>
    <row r="2356" spans="1:16" ht="15.6" x14ac:dyDescent="0.3">
      <c r="A2356" s="2"/>
      <c r="B2356" s="2"/>
      <c r="C2356" s="2"/>
      <c r="D2356" s="2"/>
      <c r="E2356" s="2"/>
      <c r="F2356" s="2"/>
      <c r="G2356" s="2"/>
      <c r="H2356" s="2"/>
      <c r="I2356" s="2"/>
      <c r="J2356" s="2"/>
      <c r="K2356" s="2"/>
      <c r="L2356" s="2"/>
      <c r="M2356" s="2"/>
      <c r="N2356" s="2"/>
      <c r="O2356" s="1"/>
      <c r="P2356" s="1"/>
    </row>
    <row r="2357" spans="1:16" ht="15.6" x14ac:dyDescent="0.3">
      <c r="A2357" s="2"/>
      <c r="B2357" s="2"/>
      <c r="C2357" s="2"/>
      <c r="D2357" s="2"/>
      <c r="E2357" s="2"/>
      <c r="F2357" s="2"/>
      <c r="G2357" s="2"/>
      <c r="H2357" s="2"/>
      <c r="I2357" s="2"/>
      <c r="J2357" s="2"/>
      <c r="K2357" s="2"/>
      <c r="L2357" s="2"/>
      <c r="M2357" s="2"/>
      <c r="N2357" s="2"/>
      <c r="O2357" s="1"/>
      <c r="P2357" s="1"/>
    </row>
    <row r="2358" spans="1:16" ht="15.6" x14ac:dyDescent="0.3">
      <c r="A2358" s="2"/>
      <c r="B2358" s="2"/>
      <c r="C2358" s="2"/>
      <c r="D2358" s="2"/>
      <c r="E2358" s="2"/>
      <c r="F2358" s="2"/>
      <c r="G2358" s="2"/>
      <c r="H2358" s="2"/>
      <c r="I2358" s="2"/>
      <c r="J2358" s="2"/>
      <c r="K2358" s="2"/>
      <c r="L2358" s="2"/>
      <c r="M2358" s="2"/>
      <c r="N2358" s="2"/>
      <c r="O2358" s="1"/>
      <c r="P2358" s="1"/>
    </row>
    <row r="2359" spans="1:16" ht="15.6" x14ac:dyDescent="0.3">
      <c r="A2359" s="2"/>
      <c r="B2359" s="2"/>
      <c r="C2359" s="2"/>
      <c r="D2359" s="2"/>
      <c r="E2359" s="2"/>
      <c r="F2359" s="2"/>
      <c r="G2359" s="2"/>
      <c r="H2359" s="2"/>
      <c r="I2359" s="2"/>
      <c r="J2359" s="2"/>
      <c r="K2359" s="2"/>
      <c r="L2359" s="2"/>
      <c r="M2359" s="2"/>
      <c r="N2359" s="2"/>
      <c r="O2359" s="1"/>
      <c r="P2359" s="1"/>
    </row>
    <row r="2360" spans="1:16" ht="15.6" x14ac:dyDescent="0.3">
      <c r="A2360" s="2"/>
      <c r="B2360" s="2"/>
      <c r="C2360" s="2"/>
      <c r="D2360" s="2"/>
      <c r="E2360" s="2"/>
      <c r="F2360" s="2"/>
      <c r="G2360" s="2"/>
      <c r="H2360" s="2"/>
      <c r="I2360" s="2"/>
      <c r="J2360" s="2"/>
      <c r="K2360" s="2"/>
      <c r="L2360" s="2"/>
      <c r="M2360" s="2"/>
      <c r="N2360" s="2"/>
      <c r="O2360" s="1"/>
      <c r="P2360" s="1"/>
    </row>
    <row r="2361" spans="1:16" ht="15.6" x14ac:dyDescent="0.3">
      <c r="A2361" s="2"/>
      <c r="B2361" s="2"/>
      <c r="C2361" s="2"/>
      <c r="D2361" s="2"/>
      <c r="E2361" s="2"/>
      <c r="F2361" s="2"/>
      <c r="G2361" s="2"/>
      <c r="H2361" s="2"/>
      <c r="I2361" s="2"/>
      <c r="J2361" s="2"/>
      <c r="K2361" s="2"/>
      <c r="L2361" s="2"/>
      <c r="M2361" s="2"/>
      <c r="N2361" s="2"/>
      <c r="O2361" s="1"/>
      <c r="P2361" s="1"/>
    </row>
    <row r="2362" spans="1:16" ht="15.6" x14ac:dyDescent="0.3">
      <c r="A2362" s="2"/>
      <c r="B2362" s="2"/>
      <c r="C2362" s="2"/>
      <c r="D2362" s="2"/>
      <c r="E2362" s="2"/>
      <c r="F2362" s="2"/>
      <c r="G2362" s="2"/>
      <c r="H2362" s="2"/>
      <c r="I2362" s="2"/>
      <c r="J2362" s="2"/>
      <c r="K2362" s="2"/>
      <c r="L2362" s="2"/>
      <c r="M2362" s="2"/>
      <c r="N2362" s="2"/>
      <c r="O2362" s="1"/>
      <c r="P2362" s="1"/>
    </row>
    <row r="2363" spans="1:16" ht="15.6" x14ac:dyDescent="0.3">
      <c r="A2363" s="2"/>
      <c r="B2363" s="2"/>
      <c r="C2363" s="2"/>
      <c r="D2363" s="2"/>
      <c r="E2363" s="2"/>
      <c r="F2363" s="2"/>
      <c r="G2363" s="2"/>
      <c r="H2363" s="2"/>
      <c r="I2363" s="2"/>
      <c r="J2363" s="2"/>
      <c r="K2363" s="2"/>
      <c r="L2363" s="2"/>
      <c r="M2363" s="2"/>
      <c r="N2363" s="2"/>
      <c r="O2363" s="1"/>
      <c r="P2363" s="1"/>
    </row>
    <row r="2364" spans="1:16" ht="15.6" x14ac:dyDescent="0.3">
      <c r="A2364" s="2"/>
      <c r="B2364" s="2"/>
      <c r="C2364" s="2"/>
      <c r="D2364" s="2"/>
      <c r="E2364" s="2"/>
      <c r="F2364" s="2"/>
      <c r="G2364" s="2"/>
      <c r="H2364" s="2"/>
      <c r="I2364" s="2"/>
      <c r="J2364" s="2"/>
      <c r="K2364" s="2"/>
      <c r="L2364" s="2"/>
      <c r="M2364" s="2"/>
      <c r="N2364" s="2"/>
      <c r="O2364" s="1"/>
      <c r="P2364" s="1"/>
    </row>
    <row r="2365" spans="1:16" ht="15.6" x14ac:dyDescent="0.3">
      <c r="A2365" s="2"/>
      <c r="B2365" s="2"/>
      <c r="C2365" s="2"/>
      <c r="D2365" s="2"/>
      <c r="E2365" s="2"/>
      <c r="F2365" s="2"/>
      <c r="G2365" s="2"/>
      <c r="H2365" s="2"/>
      <c r="I2365" s="2"/>
      <c r="J2365" s="2"/>
      <c r="K2365" s="2"/>
      <c r="L2365" s="2"/>
      <c r="M2365" s="2"/>
      <c r="N2365" s="2"/>
      <c r="O2365" s="1"/>
      <c r="P2365" s="1"/>
    </row>
    <row r="2366" spans="1:16" ht="15.6" x14ac:dyDescent="0.3">
      <c r="A2366" s="2"/>
      <c r="B2366" s="2"/>
      <c r="C2366" s="2"/>
      <c r="D2366" s="2"/>
      <c r="E2366" s="2"/>
      <c r="F2366" s="2"/>
      <c r="G2366" s="2"/>
      <c r="H2366" s="2"/>
      <c r="I2366" s="2"/>
      <c r="J2366" s="2"/>
      <c r="K2366" s="2"/>
      <c r="L2366" s="2"/>
      <c r="M2366" s="2"/>
      <c r="N2366" s="2"/>
      <c r="O2366" s="1"/>
      <c r="P2366" s="1"/>
    </row>
    <row r="2367" spans="1:16" ht="15.6" x14ac:dyDescent="0.3">
      <c r="A2367" s="2"/>
      <c r="B2367" s="2"/>
      <c r="C2367" s="2"/>
      <c r="D2367" s="2"/>
      <c r="E2367" s="2"/>
      <c r="F2367" s="2"/>
      <c r="G2367" s="2"/>
      <c r="H2367" s="2"/>
      <c r="I2367" s="2"/>
      <c r="J2367" s="2"/>
      <c r="K2367" s="2"/>
      <c r="L2367" s="2"/>
      <c r="M2367" s="2"/>
      <c r="N2367" s="2"/>
      <c r="O2367" s="1"/>
      <c r="P2367" s="1"/>
    </row>
    <row r="2368" spans="1:16" ht="15.6" x14ac:dyDescent="0.3">
      <c r="A2368" s="2"/>
      <c r="B2368" s="2"/>
      <c r="C2368" s="2"/>
      <c r="D2368" s="2"/>
      <c r="E2368" s="2"/>
      <c r="F2368" s="2"/>
      <c r="G2368" s="2"/>
      <c r="H2368" s="2"/>
      <c r="I2368" s="2"/>
      <c r="J2368" s="2"/>
      <c r="K2368" s="2"/>
      <c r="L2368" s="2"/>
      <c r="M2368" s="2"/>
      <c r="N2368" s="2"/>
      <c r="O2368" s="1"/>
      <c r="P2368" s="1"/>
    </row>
    <row r="2369" spans="1:16" ht="15.6" x14ac:dyDescent="0.3">
      <c r="A2369" s="2"/>
      <c r="B2369" s="2"/>
      <c r="C2369" s="2"/>
      <c r="D2369" s="2"/>
      <c r="E2369" s="2"/>
      <c r="F2369" s="2"/>
      <c r="G2369" s="2"/>
      <c r="H2369" s="2"/>
      <c r="I2369" s="2"/>
      <c r="J2369" s="2"/>
      <c r="K2369" s="2"/>
      <c r="L2369" s="2"/>
      <c r="M2369" s="2"/>
      <c r="N2369" s="2"/>
      <c r="O2369" s="1"/>
      <c r="P2369" s="1"/>
    </row>
    <row r="2370" spans="1:16" ht="15.6" x14ac:dyDescent="0.3">
      <c r="A2370" s="2"/>
      <c r="B2370" s="2"/>
      <c r="C2370" s="2"/>
      <c r="D2370" s="2"/>
      <c r="E2370" s="2"/>
      <c r="F2370" s="2"/>
      <c r="G2370" s="2"/>
      <c r="H2370" s="2"/>
      <c r="I2370" s="2"/>
      <c r="J2370" s="2"/>
      <c r="K2370" s="2"/>
      <c r="L2370" s="2"/>
      <c r="M2370" s="2"/>
      <c r="N2370" s="2"/>
      <c r="O2370" s="1"/>
      <c r="P2370" s="1"/>
    </row>
    <row r="2371" spans="1:16" ht="15.6" x14ac:dyDescent="0.3">
      <c r="A2371" s="2"/>
      <c r="B2371" s="2"/>
      <c r="C2371" s="2"/>
      <c r="D2371" s="2"/>
      <c r="E2371" s="2"/>
      <c r="F2371" s="2"/>
      <c r="G2371" s="2"/>
      <c r="H2371" s="2"/>
      <c r="I2371" s="2"/>
      <c r="J2371" s="2"/>
      <c r="K2371" s="2"/>
      <c r="L2371" s="2"/>
      <c r="M2371" s="2"/>
      <c r="N2371" s="2"/>
      <c r="O2371" s="1"/>
      <c r="P2371" s="1"/>
    </row>
    <row r="2372" spans="1:16" ht="15.6" x14ac:dyDescent="0.3">
      <c r="A2372" s="2"/>
      <c r="B2372" s="2"/>
      <c r="C2372" s="2"/>
      <c r="D2372" s="2"/>
      <c r="E2372" s="2"/>
      <c r="F2372" s="2"/>
      <c r="G2372" s="2"/>
      <c r="H2372" s="2"/>
      <c r="I2372" s="2"/>
      <c r="J2372" s="2"/>
      <c r="K2372" s="2"/>
      <c r="L2372" s="2"/>
      <c r="M2372" s="2"/>
      <c r="N2372" s="2"/>
      <c r="O2372" s="1"/>
      <c r="P2372" s="1"/>
    </row>
    <row r="2373" spans="1:16" ht="15.6" x14ac:dyDescent="0.3">
      <c r="A2373" s="2"/>
      <c r="B2373" s="2"/>
      <c r="C2373" s="2"/>
      <c r="D2373" s="2"/>
      <c r="E2373" s="2"/>
      <c r="F2373" s="2"/>
      <c r="G2373" s="2"/>
      <c r="H2373" s="2"/>
      <c r="I2373" s="2"/>
      <c r="J2373" s="2"/>
      <c r="K2373" s="2"/>
      <c r="L2373" s="2"/>
      <c r="M2373" s="2"/>
      <c r="N2373" s="2"/>
      <c r="O2373" s="1"/>
      <c r="P2373" s="1"/>
    </row>
    <row r="2374" spans="1:16" ht="15.6" x14ac:dyDescent="0.3">
      <c r="A2374" s="2"/>
      <c r="B2374" s="2"/>
      <c r="C2374" s="2"/>
      <c r="D2374" s="2"/>
      <c r="E2374" s="2"/>
      <c r="F2374" s="2"/>
      <c r="G2374" s="2"/>
      <c r="H2374" s="2"/>
      <c r="I2374" s="2"/>
      <c r="J2374" s="2"/>
      <c r="K2374" s="2"/>
      <c r="L2374" s="2"/>
      <c r="M2374" s="2"/>
      <c r="N2374" s="2"/>
      <c r="O2374" s="1"/>
      <c r="P2374" s="1"/>
    </row>
    <row r="2375" spans="1:16" ht="15.6" x14ac:dyDescent="0.3">
      <c r="A2375" s="2"/>
      <c r="B2375" s="2"/>
      <c r="C2375" s="2"/>
      <c r="D2375" s="2"/>
      <c r="E2375" s="2"/>
      <c r="F2375" s="2"/>
      <c r="G2375" s="2"/>
      <c r="H2375" s="2"/>
      <c r="I2375" s="2"/>
      <c r="J2375" s="2"/>
      <c r="K2375" s="2"/>
      <c r="L2375" s="2"/>
      <c r="M2375" s="2"/>
      <c r="N2375" s="2"/>
      <c r="O2375" s="1"/>
      <c r="P2375" s="1"/>
    </row>
    <row r="2376" spans="1:16" ht="15.6" x14ac:dyDescent="0.3">
      <c r="A2376" s="2"/>
      <c r="B2376" s="2"/>
      <c r="C2376" s="2"/>
      <c r="D2376" s="2"/>
      <c r="E2376" s="2"/>
      <c r="F2376" s="2"/>
      <c r="G2376" s="2"/>
      <c r="H2376" s="2"/>
      <c r="I2376" s="2"/>
      <c r="J2376" s="2"/>
      <c r="K2376" s="2"/>
      <c r="L2376" s="2"/>
      <c r="M2376" s="2"/>
      <c r="N2376" s="2"/>
      <c r="O2376" s="1"/>
      <c r="P2376" s="1"/>
    </row>
    <row r="2377" spans="1:16" ht="15.6" x14ac:dyDescent="0.3">
      <c r="A2377" s="2"/>
      <c r="B2377" s="2"/>
      <c r="C2377" s="2"/>
      <c r="D2377" s="2"/>
      <c r="E2377" s="2"/>
      <c r="F2377" s="2"/>
      <c r="G2377" s="2"/>
      <c r="H2377" s="2"/>
      <c r="I2377" s="2"/>
      <c r="J2377" s="2"/>
      <c r="K2377" s="2"/>
      <c r="L2377" s="2"/>
      <c r="M2377" s="2"/>
      <c r="N2377" s="2"/>
      <c r="O2377" s="1"/>
      <c r="P2377" s="1"/>
    </row>
    <row r="2378" spans="1:16" ht="15.6" x14ac:dyDescent="0.3">
      <c r="A2378" s="2"/>
      <c r="B2378" s="2"/>
      <c r="C2378" s="2"/>
      <c r="D2378" s="2"/>
      <c r="E2378" s="2"/>
      <c r="F2378" s="2"/>
      <c r="G2378" s="2"/>
      <c r="H2378" s="2"/>
      <c r="I2378" s="2"/>
      <c r="J2378" s="2"/>
      <c r="K2378" s="2"/>
      <c r="L2378" s="2"/>
      <c r="M2378" s="2"/>
      <c r="N2378" s="2"/>
      <c r="O2378" s="1"/>
      <c r="P2378" s="1"/>
    </row>
    <row r="2379" spans="1:16" ht="15.6" x14ac:dyDescent="0.3">
      <c r="A2379" s="2"/>
      <c r="B2379" s="2"/>
      <c r="C2379" s="2"/>
      <c r="D2379" s="2"/>
      <c r="E2379" s="2"/>
      <c r="F2379" s="2"/>
      <c r="G2379" s="2"/>
      <c r="H2379" s="2"/>
      <c r="I2379" s="2"/>
      <c r="J2379" s="2"/>
      <c r="K2379" s="2"/>
      <c r="L2379" s="2"/>
      <c r="M2379" s="2"/>
      <c r="N2379" s="2"/>
      <c r="O2379" s="1"/>
      <c r="P2379" s="1"/>
    </row>
    <row r="2380" spans="1:16" ht="15.6" x14ac:dyDescent="0.3">
      <c r="A2380" s="2"/>
      <c r="B2380" s="2"/>
      <c r="C2380" s="2"/>
      <c r="D2380" s="2"/>
      <c r="E2380" s="2"/>
      <c r="F2380" s="2"/>
      <c r="G2380" s="2"/>
      <c r="H2380" s="2"/>
      <c r="I2380" s="2"/>
      <c r="J2380" s="2"/>
      <c r="K2380" s="2"/>
      <c r="L2380" s="2"/>
      <c r="M2380" s="2"/>
      <c r="N2380" s="2"/>
      <c r="O2380" s="1"/>
      <c r="P2380" s="1"/>
    </row>
    <row r="2381" spans="1:16" ht="15.6" x14ac:dyDescent="0.3">
      <c r="A2381" s="2"/>
      <c r="B2381" s="2"/>
      <c r="C2381" s="2"/>
      <c r="D2381" s="2"/>
      <c r="E2381" s="2"/>
      <c r="F2381" s="2"/>
      <c r="G2381" s="2"/>
      <c r="H2381" s="2"/>
      <c r="I2381" s="2"/>
      <c r="J2381" s="2"/>
      <c r="K2381" s="2"/>
      <c r="L2381" s="2"/>
      <c r="M2381" s="2"/>
      <c r="N2381" s="2"/>
      <c r="O2381" s="1"/>
      <c r="P2381" s="1"/>
    </row>
    <row r="2382" spans="1:16" ht="15.6" x14ac:dyDescent="0.3">
      <c r="A2382" s="2"/>
      <c r="B2382" s="2"/>
      <c r="C2382" s="2"/>
      <c r="D2382" s="2"/>
      <c r="E2382" s="2"/>
      <c r="F2382" s="2"/>
      <c r="G2382" s="2"/>
      <c r="H2382" s="2"/>
      <c r="I2382" s="2"/>
      <c r="J2382" s="2"/>
      <c r="K2382" s="2"/>
      <c r="L2382" s="2"/>
      <c r="M2382" s="2"/>
      <c r="N2382" s="2"/>
      <c r="O2382" s="1"/>
      <c r="P2382" s="1"/>
    </row>
    <row r="2383" spans="1:16" ht="15.6" x14ac:dyDescent="0.3">
      <c r="A2383" s="2"/>
      <c r="B2383" s="2"/>
      <c r="C2383" s="2"/>
      <c r="D2383" s="2"/>
      <c r="E2383" s="2"/>
      <c r="F2383" s="2"/>
      <c r="G2383" s="2"/>
      <c r="H2383" s="2"/>
      <c r="I2383" s="2"/>
      <c r="J2383" s="2"/>
      <c r="K2383" s="2"/>
      <c r="L2383" s="2"/>
      <c r="M2383" s="2"/>
      <c r="N2383" s="2"/>
      <c r="O2383" s="1"/>
      <c r="P2383" s="1"/>
    </row>
    <row r="2384" spans="1:16" ht="15.6" x14ac:dyDescent="0.3">
      <c r="A2384" s="2"/>
      <c r="B2384" s="2"/>
      <c r="C2384" s="2"/>
      <c r="D2384" s="2"/>
      <c r="E2384" s="2"/>
      <c r="F2384" s="2"/>
      <c r="G2384" s="2"/>
      <c r="H2384" s="2"/>
      <c r="I2384" s="2"/>
      <c r="J2384" s="2"/>
      <c r="K2384" s="2"/>
      <c r="L2384" s="2"/>
      <c r="M2384" s="2"/>
      <c r="N2384" s="2"/>
      <c r="O2384" s="1"/>
      <c r="P2384" s="1"/>
    </row>
    <row r="2385" spans="1:16" ht="15.6" x14ac:dyDescent="0.3">
      <c r="A2385" s="2"/>
      <c r="B2385" s="2"/>
      <c r="C2385" s="2"/>
      <c r="D2385" s="2"/>
      <c r="E2385" s="2"/>
      <c r="F2385" s="2"/>
      <c r="G2385" s="2"/>
      <c r="H2385" s="2"/>
      <c r="I2385" s="2"/>
      <c r="J2385" s="2"/>
      <c r="K2385" s="2"/>
      <c r="L2385" s="2"/>
      <c r="M2385" s="2"/>
      <c r="N2385" s="2"/>
      <c r="O2385" s="1"/>
      <c r="P2385" s="1"/>
    </row>
    <row r="2386" spans="1:16" ht="15.6" x14ac:dyDescent="0.3">
      <c r="A2386" s="2"/>
      <c r="B2386" s="2"/>
      <c r="C2386" s="2"/>
      <c r="D2386" s="2"/>
      <c r="E2386" s="2"/>
      <c r="F2386" s="2"/>
      <c r="G2386" s="2"/>
      <c r="H2386" s="2"/>
      <c r="I2386" s="2"/>
      <c r="J2386" s="2"/>
      <c r="K2386" s="2"/>
      <c r="L2386" s="2"/>
      <c r="M2386" s="2"/>
      <c r="N2386" s="2"/>
      <c r="O2386" s="1"/>
      <c r="P2386" s="1"/>
    </row>
    <row r="2387" spans="1:16" ht="15.6" x14ac:dyDescent="0.3">
      <c r="A2387" s="2"/>
      <c r="B2387" s="2"/>
      <c r="C2387" s="2"/>
      <c r="D2387" s="2"/>
      <c r="E2387" s="2"/>
      <c r="F2387" s="2"/>
      <c r="G2387" s="2"/>
      <c r="H2387" s="2"/>
      <c r="I2387" s="2"/>
      <c r="J2387" s="2"/>
      <c r="K2387" s="2"/>
      <c r="L2387" s="2"/>
      <c r="M2387" s="2"/>
      <c r="N2387" s="2"/>
      <c r="O2387" s="1"/>
      <c r="P2387" s="1"/>
    </row>
    <row r="2388" spans="1:16" ht="15.6" x14ac:dyDescent="0.3">
      <c r="A2388" s="2"/>
      <c r="B2388" s="2"/>
      <c r="C2388" s="2"/>
      <c r="D2388" s="2"/>
      <c r="E2388" s="2"/>
      <c r="F2388" s="2"/>
      <c r="G2388" s="2"/>
      <c r="H2388" s="2"/>
      <c r="I2388" s="2"/>
      <c r="J2388" s="2"/>
      <c r="K2388" s="2"/>
      <c r="L2388" s="2"/>
      <c r="M2388" s="2"/>
      <c r="N2388" s="2"/>
      <c r="O2388" s="1"/>
      <c r="P2388" s="1"/>
    </row>
    <row r="2389" spans="1:16" ht="15.6" x14ac:dyDescent="0.3">
      <c r="A2389" s="2"/>
      <c r="B2389" s="2"/>
      <c r="C2389" s="2"/>
      <c r="D2389" s="2"/>
      <c r="E2389" s="2"/>
      <c r="F2389" s="2"/>
      <c r="G2389" s="2"/>
      <c r="H2389" s="2"/>
      <c r="I2389" s="2"/>
      <c r="J2389" s="2"/>
      <c r="K2389" s="2"/>
      <c r="L2389" s="2"/>
      <c r="M2389" s="2"/>
      <c r="N2389" s="2"/>
      <c r="O2389" s="1"/>
      <c r="P2389" s="1"/>
    </row>
    <row r="2390" spans="1:16" ht="15.6" x14ac:dyDescent="0.3">
      <c r="A2390" s="2"/>
      <c r="B2390" s="2"/>
      <c r="C2390" s="2"/>
      <c r="D2390" s="2"/>
      <c r="E2390" s="2"/>
      <c r="F2390" s="2"/>
      <c r="G2390" s="2"/>
      <c r="H2390" s="2"/>
      <c r="I2390" s="2"/>
      <c r="J2390" s="2"/>
      <c r="K2390" s="2"/>
      <c r="L2390" s="2"/>
      <c r="M2390" s="2"/>
      <c r="N2390" s="2"/>
      <c r="O2390" s="1"/>
      <c r="P2390" s="1"/>
    </row>
    <row r="2391" spans="1:16" ht="15.6" x14ac:dyDescent="0.3">
      <c r="A2391" s="2"/>
      <c r="B2391" s="2"/>
      <c r="C2391" s="2"/>
      <c r="D2391" s="2"/>
      <c r="E2391" s="2"/>
      <c r="F2391" s="2"/>
      <c r="G2391" s="2"/>
      <c r="H2391" s="2"/>
      <c r="I2391" s="2"/>
      <c r="J2391" s="2"/>
      <c r="K2391" s="2"/>
      <c r="L2391" s="2"/>
      <c r="M2391" s="2"/>
      <c r="N2391" s="2"/>
      <c r="O2391" s="1"/>
      <c r="P2391" s="1"/>
    </row>
    <row r="2392" spans="1:16" ht="15.6" x14ac:dyDescent="0.3">
      <c r="A2392" s="2"/>
      <c r="B2392" s="2"/>
      <c r="C2392" s="2"/>
      <c r="D2392" s="2"/>
      <c r="E2392" s="2"/>
      <c r="F2392" s="2"/>
      <c r="G2392" s="2"/>
      <c r="H2392" s="2"/>
      <c r="I2392" s="2"/>
      <c r="J2392" s="2"/>
      <c r="K2392" s="2"/>
      <c r="L2392" s="2"/>
      <c r="M2392" s="2"/>
      <c r="N2392" s="2"/>
      <c r="O2392" s="1"/>
      <c r="P2392" s="1"/>
    </row>
    <row r="2393" spans="1:16" ht="15.6" x14ac:dyDescent="0.3">
      <c r="A2393" s="2"/>
      <c r="B2393" s="2"/>
      <c r="C2393" s="2"/>
      <c r="D2393" s="2"/>
      <c r="E2393" s="2"/>
      <c r="F2393" s="2"/>
      <c r="G2393" s="2"/>
      <c r="H2393" s="2"/>
      <c r="I2393" s="2"/>
      <c r="J2393" s="2"/>
      <c r="K2393" s="2"/>
      <c r="L2393" s="2"/>
      <c r="M2393" s="2"/>
      <c r="N2393" s="2"/>
      <c r="O2393" s="1"/>
      <c r="P2393" s="1"/>
    </row>
    <row r="2394" spans="1:16" ht="15.6" x14ac:dyDescent="0.3">
      <c r="A2394" s="2"/>
      <c r="B2394" s="2"/>
      <c r="C2394" s="2"/>
      <c r="D2394" s="2"/>
      <c r="E2394" s="2"/>
      <c r="F2394" s="2"/>
      <c r="G2394" s="2"/>
      <c r="H2394" s="2"/>
      <c r="I2394" s="2"/>
      <c r="J2394" s="2"/>
      <c r="K2394" s="2"/>
      <c r="L2394" s="2"/>
      <c r="M2394" s="2"/>
      <c r="N2394" s="2"/>
      <c r="O2394" s="1"/>
      <c r="P2394" s="1"/>
    </row>
    <row r="2395" spans="1:16" ht="15.6" x14ac:dyDescent="0.3">
      <c r="O2395" s="1"/>
      <c r="P2395" s="1"/>
    </row>
    <row r="2396" spans="1:16" ht="15.6" x14ac:dyDescent="0.3">
      <c r="O2396" s="1"/>
      <c r="P2396" s="1"/>
    </row>
    <row r="2397" spans="1:16" ht="15.6" x14ac:dyDescent="0.3">
      <c r="O2397" s="1"/>
      <c r="P2397" s="1"/>
    </row>
    <row r="2398" spans="1:16" ht="15.6" x14ac:dyDescent="0.3">
      <c r="O2398" s="1"/>
      <c r="P2398" s="1"/>
    </row>
    <row r="2399" spans="1:16" ht="15.6" x14ac:dyDescent="0.3">
      <c r="O2399" s="1"/>
      <c r="P2399" s="1"/>
    </row>
    <row r="2400" spans="1:16" ht="15.6" x14ac:dyDescent="0.3">
      <c r="O2400" s="1"/>
      <c r="P2400" s="1"/>
    </row>
    <row r="2401" spans="15:16" ht="15.6" x14ac:dyDescent="0.3">
      <c r="O2401" s="1"/>
      <c r="P2401" s="1"/>
    </row>
    <row r="2402" spans="15:16" ht="15.6" x14ac:dyDescent="0.3">
      <c r="O2402" s="1"/>
      <c r="P2402" s="1"/>
    </row>
    <row r="2403" spans="15:16" ht="15.6" x14ac:dyDescent="0.3">
      <c r="O2403" s="1"/>
      <c r="P2403" s="1"/>
    </row>
    <row r="2404" spans="15:16" ht="15.6" x14ac:dyDescent="0.3">
      <c r="O2404" s="1"/>
      <c r="P2404" s="1"/>
    </row>
    <row r="2405" spans="15:16" ht="15.6" x14ac:dyDescent="0.3">
      <c r="O2405" s="1"/>
      <c r="P2405" s="1"/>
    </row>
    <row r="2406" spans="15:16" ht="15.6" x14ac:dyDescent="0.3">
      <c r="O2406" s="1"/>
      <c r="P2406" s="1"/>
    </row>
    <row r="2407" spans="15:16" ht="15.6" x14ac:dyDescent="0.3">
      <c r="O2407" s="1"/>
      <c r="P2407" s="1"/>
    </row>
    <row r="2408" spans="15:16" ht="15.6" x14ac:dyDescent="0.3">
      <c r="O2408" s="1"/>
      <c r="P2408" s="1"/>
    </row>
    <row r="2409" spans="15:16" ht="15.6" x14ac:dyDescent="0.3">
      <c r="O2409" s="1"/>
      <c r="P2409" s="1"/>
    </row>
    <row r="2410" spans="15:16" ht="15.6" x14ac:dyDescent="0.3">
      <c r="O2410" s="1"/>
      <c r="P2410" s="1"/>
    </row>
    <row r="2411" spans="15:16" ht="15.6" x14ac:dyDescent="0.3">
      <c r="O2411" s="1"/>
      <c r="P2411" s="1"/>
    </row>
    <row r="2412" spans="15:16" ht="15.6" x14ac:dyDescent="0.3">
      <c r="O2412" s="1"/>
      <c r="P2412" s="1"/>
    </row>
    <row r="2413" spans="15:16" ht="15.6" x14ac:dyDescent="0.3">
      <c r="O2413" s="1"/>
      <c r="P2413" s="1"/>
    </row>
    <row r="2414" spans="15:16" ht="15.6" x14ac:dyDescent="0.3">
      <c r="O2414" s="1"/>
      <c r="P2414" s="1"/>
    </row>
    <row r="2415" spans="15:16" ht="15.6" x14ac:dyDescent="0.3">
      <c r="O2415" s="1"/>
      <c r="P2415" s="1"/>
    </row>
    <row r="2416" spans="15:16" ht="15.6" x14ac:dyDescent="0.3">
      <c r="O2416" s="1"/>
      <c r="P2416" s="1"/>
    </row>
    <row r="2417" spans="15:16" ht="15.6" x14ac:dyDescent="0.3">
      <c r="O2417" s="1"/>
      <c r="P2417" s="1"/>
    </row>
    <row r="2418" spans="15:16" ht="15.6" x14ac:dyDescent="0.3">
      <c r="O2418" s="1"/>
      <c r="P2418" s="1"/>
    </row>
    <row r="2419" spans="15:16" ht="15.6" x14ac:dyDescent="0.3">
      <c r="O2419" s="1"/>
      <c r="P2419" s="1"/>
    </row>
    <row r="2420" spans="15:16" ht="15.6" x14ac:dyDescent="0.3">
      <c r="O2420" s="1"/>
      <c r="P2420" s="1"/>
    </row>
    <row r="2421" spans="15:16" ht="15.6" x14ac:dyDescent="0.3">
      <c r="O2421" s="1"/>
      <c r="P2421" s="1"/>
    </row>
    <row r="2422" spans="15:16" ht="15.6" x14ac:dyDescent="0.3">
      <c r="O2422" s="1"/>
      <c r="P2422" s="1"/>
    </row>
    <row r="2423" spans="15:16" ht="15.6" x14ac:dyDescent="0.3">
      <c r="O2423" s="1"/>
      <c r="P2423" s="1"/>
    </row>
    <row r="2424" spans="15:16" ht="15.6" x14ac:dyDescent="0.3">
      <c r="O2424" s="1"/>
      <c r="P2424" s="1"/>
    </row>
    <row r="2425" spans="15:16" ht="15.6" x14ac:dyDescent="0.3">
      <c r="O2425" s="1"/>
      <c r="P2425" s="1"/>
    </row>
    <row r="2426" spans="15:16" ht="15.6" x14ac:dyDescent="0.3">
      <c r="O2426" s="1"/>
      <c r="P2426" s="1"/>
    </row>
    <row r="2427" spans="15:16" ht="15.6" x14ac:dyDescent="0.3">
      <c r="O2427" s="1"/>
      <c r="P2427" s="1"/>
    </row>
    <row r="2428" spans="15:16" ht="15.6" x14ac:dyDescent="0.3">
      <c r="O2428" s="1"/>
      <c r="P2428" s="1"/>
    </row>
    <row r="2429" spans="15:16" ht="15.6" x14ac:dyDescent="0.3">
      <c r="O2429" s="1"/>
      <c r="P2429" s="1"/>
    </row>
    <row r="2430" spans="15:16" ht="15.6" x14ac:dyDescent="0.3">
      <c r="O2430" s="1"/>
      <c r="P2430" s="1"/>
    </row>
    <row r="2431" spans="15:16" ht="15.6" x14ac:dyDescent="0.3">
      <c r="O2431" s="1"/>
      <c r="P2431" s="1"/>
    </row>
    <row r="2432" spans="15:16" ht="15.6" x14ac:dyDescent="0.3">
      <c r="O2432" s="1"/>
      <c r="P2432" s="1"/>
    </row>
    <row r="2433" spans="15:16" ht="15.6" x14ac:dyDescent="0.3">
      <c r="O2433" s="1"/>
      <c r="P2433" s="1"/>
    </row>
    <row r="2434" spans="15:16" ht="15.6" x14ac:dyDescent="0.3">
      <c r="O2434" s="1"/>
      <c r="P2434" s="1"/>
    </row>
    <row r="2435" spans="15:16" ht="15.6" x14ac:dyDescent="0.3">
      <c r="O2435" s="1"/>
      <c r="P2435" s="1"/>
    </row>
    <row r="2436" spans="15:16" ht="15.6" x14ac:dyDescent="0.3">
      <c r="O2436" s="1"/>
      <c r="P2436" s="1"/>
    </row>
    <row r="2437" spans="15:16" ht="15.6" x14ac:dyDescent="0.3">
      <c r="O2437" s="1"/>
      <c r="P2437" s="1"/>
    </row>
    <row r="2438" spans="15:16" ht="15.6" x14ac:dyDescent="0.3">
      <c r="O2438" s="1"/>
      <c r="P2438" s="1"/>
    </row>
    <row r="2439" spans="15:16" ht="15.6" x14ac:dyDescent="0.3">
      <c r="O2439" s="1"/>
      <c r="P2439" s="1"/>
    </row>
    <row r="2440" spans="15:16" ht="15.6" x14ac:dyDescent="0.3">
      <c r="O2440" s="1"/>
      <c r="P2440" s="1"/>
    </row>
    <row r="2441" spans="15:16" ht="15.6" x14ac:dyDescent="0.3">
      <c r="O2441" s="1"/>
      <c r="P2441" s="1"/>
    </row>
    <row r="2442" spans="15:16" ht="15.6" x14ac:dyDescent="0.3">
      <c r="O2442" s="1"/>
      <c r="P2442" s="1"/>
    </row>
    <row r="2443" spans="15:16" ht="15.6" x14ac:dyDescent="0.3">
      <c r="O2443" s="1"/>
      <c r="P2443" s="1"/>
    </row>
    <row r="2444" spans="15:16" ht="15.6" x14ac:dyDescent="0.3">
      <c r="O2444" s="1"/>
      <c r="P2444" s="1"/>
    </row>
    <row r="2445" spans="15:16" ht="15.6" x14ac:dyDescent="0.3">
      <c r="O2445" s="1"/>
      <c r="P2445" s="1"/>
    </row>
    <row r="2446" spans="15:16" ht="15.6" x14ac:dyDescent="0.3">
      <c r="O2446" s="1"/>
      <c r="P2446" s="1"/>
    </row>
    <row r="2447" spans="15:16" ht="15.6" x14ac:dyDescent="0.3">
      <c r="O2447" s="1"/>
      <c r="P2447" s="1"/>
    </row>
    <row r="2448" spans="15:16" ht="15.6" x14ac:dyDescent="0.3">
      <c r="O2448" s="1"/>
      <c r="P2448" s="1"/>
    </row>
    <row r="2449" spans="15:16" ht="15.6" x14ac:dyDescent="0.3">
      <c r="O2449" s="1"/>
      <c r="P2449" s="1"/>
    </row>
    <row r="2450" spans="15:16" ht="15.6" x14ac:dyDescent="0.3">
      <c r="O2450" s="1"/>
      <c r="P2450" s="1"/>
    </row>
    <row r="2451" spans="15:16" ht="15.6" x14ac:dyDescent="0.3">
      <c r="O2451" s="1"/>
      <c r="P2451" s="1"/>
    </row>
    <row r="2452" spans="15:16" ht="15.6" x14ac:dyDescent="0.3">
      <c r="O2452" s="1"/>
      <c r="P2452" s="1"/>
    </row>
    <row r="2453" spans="15:16" ht="15.6" x14ac:dyDescent="0.3">
      <c r="O2453" s="1"/>
      <c r="P2453" s="1"/>
    </row>
    <row r="2454" spans="15:16" ht="15.6" x14ac:dyDescent="0.3">
      <c r="O2454" s="1"/>
      <c r="P2454" s="1"/>
    </row>
    <row r="2455" spans="15:16" ht="15.6" x14ac:dyDescent="0.3">
      <c r="O2455" s="1"/>
      <c r="P2455" s="1"/>
    </row>
    <row r="2456" spans="15:16" ht="15.6" x14ac:dyDescent="0.3">
      <c r="O2456" s="1"/>
      <c r="P2456" s="1"/>
    </row>
    <row r="2457" spans="15:16" ht="15.6" x14ac:dyDescent="0.3">
      <c r="O2457" s="1"/>
      <c r="P2457" s="1"/>
    </row>
    <row r="2458" spans="15:16" ht="15.6" x14ac:dyDescent="0.3">
      <c r="O2458" s="1"/>
      <c r="P2458" s="1"/>
    </row>
    <row r="2459" spans="15:16" ht="15.6" x14ac:dyDescent="0.3">
      <c r="O2459" s="1"/>
      <c r="P2459" s="1"/>
    </row>
    <row r="2460" spans="15:16" ht="15.6" x14ac:dyDescent="0.3">
      <c r="O2460" s="1"/>
      <c r="P2460" s="1"/>
    </row>
    <row r="2461" spans="15:16" ht="15.6" x14ac:dyDescent="0.3">
      <c r="O2461" s="1"/>
      <c r="P2461" s="1"/>
    </row>
    <row r="2462" spans="15:16" ht="15.6" x14ac:dyDescent="0.3">
      <c r="O2462" s="1"/>
      <c r="P2462" s="1"/>
    </row>
    <row r="2463" spans="15:16" ht="15.6" x14ac:dyDescent="0.3">
      <c r="O2463" s="1"/>
      <c r="P2463" s="1"/>
    </row>
    <row r="2464" spans="15:16" ht="15.6" x14ac:dyDescent="0.3">
      <c r="O2464" s="1"/>
      <c r="P2464" s="1"/>
    </row>
    <row r="2465" spans="15:16" ht="15.6" x14ac:dyDescent="0.3">
      <c r="O2465" s="1"/>
      <c r="P2465" s="1"/>
    </row>
    <row r="2466" spans="15:16" ht="15.6" x14ac:dyDescent="0.3">
      <c r="O2466" s="1"/>
      <c r="P2466" s="1"/>
    </row>
    <row r="2467" spans="15:16" ht="15.6" x14ac:dyDescent="0.3">
      <c r="O2467" s="1"/>
      <c r="P2467" s="1"/>
    </row>
    <row r="2468" spans="15:16" ht="15.6" x14ac:dyDescent="0.3">
      <c r="O2468" s="1"/>
      <c r="P2468" s="1"/>
    </row>
    <row r="2469" spans="15:16" ht="15.6" x14ac:dyDescent="0.3">
      <c r="O2469" s="1"/>
      <c r="P2469" s="1"/>
    </row>
    <row r="2470" spans="15:16" ht="15.6" x14ac:dyDescent="0.3">
      <c r="O2470" s="1"/>
      <c r="P2470" s="1"/>
    </row>
    <row r="2471" spans="15:16" ht="15.6" x14ac:dyDescent="0.3">
      <c r="O2471" s="1"/>
      <c r="P2471" s="1"/>
    </row>
    <row r="2472" spans="15:16" ht="15.6" x14ac:dyDescent="0.3">
      <c r="O2472" s="1"/>
      <c r="P2472" s="1"/>
    </row>
    <row r="2473" spans="15:16" ht="15.6" x14ac:dyDescent="0.3">
      <c r="O2473" s="1"/>
      <c r="P2473" s="1"/>
    </row>
    <row r="2474" spans="15:16" ht="15.6" x14ac:dyDescent="0.3">
      <c r="O2474" s="1"/>
      <c r="P2474" s="1"/>
    </row>
    <row r="2475" spans="15:16" ht="15.6" x14ac:dyDescent="0.3">
      <c r="O2475" s="1"/>
      <c r="P2475" s="1"/>
    </row>
    <row r="2476" spans="15:16" ht="15.6" x14ac:dyDescent="0.3">
      <c r="O2476" s="1"/>
      <c r="P2476" s="1"/>
    </row>
    <row r="2477" spans="15:16" ht="15.6" x14ac:dyDescent="0.3">
      <c r="O2477" s="1"/>
      <c r="P2477" s="1"/>
    </row>
    <row r="2478" spans="15:16" ht="15.6" x14ac:dyDescent="0.3">
      <c r="O2478" s="1"/>
      <c r="P2478" s="1"/>
    </row>
    <row r="2479" spans="15:16" ht="15.6" x14ac:dyDescent="0.3">
      <c r="O2479" s="1"/>
      <c r="P2479" s="1"/>
    </row>
    <row r="2480" spans="15:16" ht="15.6" x14ac:dyDescent="0.3">
      <c r="O2480" s="1"/>
      <c r="P2480" s="1"/>
    </row>
    <row r="2481" spans="15:16" ht="15.6" x14ac:dyDescent="0.3">
      <c r="O2481" s="1"/>
      <c r="P2481" s="1"/>
    </row>
    <row r="2482" spans="15:16" ht="15.6" x14ac:dyDescent="0.3">
      <c r="O2482" s="1"/>
      <c r="P2482" s="1"/>
    </row>
    <row r="2483" spans="15:16" ht="15.6" x14ac:dyDescent="0.3">
      <c r="O2483" s="1"/>
      <c r="P2483" s="1"/>
    </row>
    <row r="2484" spans="15:16" ht="15.6" x14ac:dyDescent="0.3">
      <c r="O2484" s="1"/>
      <c r="P2484" s="1"/>
    </row>
    <row r="2485" spans="15:16" ht="15.6" x14ac:dyDescent="0.3">
      <c r="O2485" s="1"/>
      <c r="P2485" s="1"/>
    </row>
    <row r="2486" spans="15:16" ht="15.6" x14ac:dyDescent="0.3">
      <c r="O2486" s="1"/>
      <c r="P2486" s="1"/>
    </row>
    <row r="2487" spans="15:16" ht="15.6" x14ac:dyDescent="0.3">
      <c r="O2487" s="1"/>
      <c r="P2487" s="1"/>
    </row>
    <row r="2488" spans="15:16" ht="15.6" x14ac:dyDescent="0.3">
      <c r="O2488" s="1"/>
      <c r="P2488" s="1"/>
    </row>
    <row r="2489" spans="15:16" ht="15.6" x14ac:dyDescent="0.3">
      <c r="O2489" s="1"/>
      <c r="P2489" s="1"/>
    </row>
    <row r="2490" spans="15:16" ht="15.6" x14ac:dyDescent="0.3">
      <c r="O2490" s="1"/>
      <c r="P2490" s="1"/>
    </row>
    <row r="2491" spans="15:16" ht="15.6" x14ac:dyDescent="0.3">
      <c r="O2491" s="1"/>
      <c r="P2491" s="1"/>
    </row>
    <row r="2492" spans="15:16" ht="15.6" x14ac:dyDescent="0.3">
      <c r="O2492" s="1"/>
      <c r="P2492" s="1"/>
    </row>
    <row r="2493" spans="15:16" ht="15.6" x14ac:dyDescent="0.3">
      <c r="O2493" s="1"/>
      <c r="P2493" s="1"/>
    </row>
    <row r="2494" spans="15:16" ht="15.6" x14ac:dyDescent="0.3">
      <c r="O2494" s="1"/>
      <c r="P2494" s="1"/>
    </row>
    <row r="2495" spans="15:16" ht="15.6" x14ac:dyDescent="0.3">
      <c r="O2495" s="1"/>
      <c r="P2495" s="1"/>
    </row>
    <row r="2496" spans="15:16" ht="15.6" x14ac:dyDescent="0.3">
      <c r="O2496" s="1"/>
      <c r="P2496" s="1"/>
    </row>
    <row r="2497" spans="15:16" ht="15.6" x14ac:dyDescent="0.3">
      <c r="O2497" s="1"/>
      <c r="P2497" s="1"/>
    </row>
    <row r="2498" spans="15:16" ht="15.6" x14ac:dyDescent="0.3">
      <c r="O2498" s="1"/>
      <c r="P2498" s="1"/>
    </row>
    <row r="2499" spans="15:16" ht="15.6" x14ac:dyDescent="0.3">
      <c r="O2499" s="1"/>
      <c r="P2499" s="1"/>
    </row>
    <row r="2500" spans="15:16" ht="15.6" x14ac:dyDescent="0.3">
      <c r="O2500" s="1"/>
      <c r="P2500" s="1"/>
    </row>
    <row r="2501" spans="15:16" ht="15.6" x14ac:dyDescent="0.3">
      <c r="O2501" s="1"/>
      <c r="P2501" s="1"/>
    </row>
    <row r="2502" spans="15:16" ht="15.6" x14ac:dyDescent="0.3">
      <c r="O2502" s="1"/>
      <c r="P2502" s="1"/>
    </row>
    <row r="2503" spans="15:16" ht="15.6" x14ac:dyDescent="0.3">
      <c r="O2503" s="1"/>
      <c r="P2503" s="1"/>
    </row>
    <row r="2504" spans="15:16" ht="15.6" x14ac:dyDescent="0.3">
      <c r="O2504" s="1"/>
      <c r="P2504" s="1"/>
    </row>
    <row r="2505" spans="15:16" ht="15.6" x14ac:dyDescent="0.3">
      <c r="O2505" s="1"/>
      <c r="P2505" s="1"/>
    </row>
    <row r="2506" spans="15:16" ht="15.6" x14ac:dyDescent="0.3">
      <c r="O2506" s="1"/>
      <c r="P2506" s="1"/>
    </row>
    <row r="2507" spans="15:16" ht="15.6" x14ac:dyDescent="0.3">
      <c r="O2507" s="1"/>
      <c r="P2507" s="1"/>
    </row>
    <row r="2508" spans="15:16" ht="15.6" x14ac:dyDescent="0.3">
      <c r="O2508" s="1"/>
      <c r="P2508" s="1"/>
    </row>
    <row r="2509" spans="15:16" ht="15.6" x14ac:dyDescent="0.3">
      <c r="O2509" s="1"/>
      <c r="P2509" s="1"/>
    </row>
    <row r="2510" spans="15:16" ht="15.6" x14ac:dyDescent="0.3">
      <c r="O2510" s="1"/>
      <c r="P2510" s="1"/>
    </row>
    <row r="2511" spans="15:16" ht="15.6" x14ac:dyDescent="0.3">
      <c r="O2511" s="1"/>
      <c r="P2511" s="1"/>
    </row>
    <row r="2512" spans="15:16" ht="15.6" x14ac:dyDescent="0.3">
      <c r="O2512" s="1"/>
      <c r="P2512" s="1"/>
    </row>
    <row r="2513" spans="15:16" ht="15.6" x14ac:dyDescent="0.3">
      <c r="O2513" s="1"/>
      <c r="P2513" s="1"/>
    </row>
    <row r="2514" spans="15:16" ht="15.6" x14ac:dyDescent="0.3">
      <c r="O2514" s="1"/>
      <c r="P2514" s="1"/>
    </row>
    <row r="2515" spans="15:16" ht="15.6" x14ac:dyDescent="0.3">
      <c r="O2515" s="1"/>
      <c r="P2515" s="1"/>
    </row>
    <row r="2516" spans="15:16" ht="15.6" x14ac:dyDescent="0.3">
      <c r="O2516" s="1"/>
      <c r="P2516" s="1"/>
    </row>
    <row r="2517" spans="15:16" ht="15.6" x14ac:dyDescent="0.3">
      <c r="O2517" s="1"/>
      <c r="P2517" s="1"/>
    </row>
    <row r="2518" spans="15:16" ht="15.6" x14ac:dyDescent="0.3">
      <c r="O2518" s="1"/>
      <c r="P2518" s="1"/>
    </row>
    <row r="2519" spans="15:16" ht="15.6" x14ac:dyDescent="0.3">
      <c r="O2519" s="1"/>
      <c r="P2519" s="1"/>
    </row>
    <row r="2520" spans="15:16" ht="15.6" x14ac:dyDescent="0.3">
      <c r="O2520" s="1"/>
      <c r="P2520" s="1"/>
    </row>
    <row r="2521" spans="15:16" ht="15.6" x14ac:dyDescent="0.3">
      <c r="O2521" s="1"/>
      <c r="P2521" s="1"/>
    </row>
    <row r="2522" spans="15:16" ht="15.6" x14ac:dyDescent="0.3">
      <c r="O2522" s="1"/>
      <c r="P2522" s="1"/>
    </row>
    <row r="2523" spans="15:16" ht="15.6" x14ac:dyDescent="0.3">
      <c r="O2523" s="1"/>
      <c r="P2523" s="1"/>
    </row>
    <row r="2524" spans="15:16" ht="15.6" x14ac:dyDescent="0.3">
      <c r="O2524" s="1"/>
      <c r="P2524" s="1"/>
    </row>
    <row r="2525" spans="15:16" ht="15.6" x14ac:dyDescent="0.3">
      <c r="O2525" s="1"/>
      <c r="P2525" s="1"/>
    </row>
    <row r="2526" spans="15:16" ht="15.6" x14ac:dyDescent="0.3">
      <c r="O2526" s="1"/>
      <c r="P2526" s="1"/>
    </row>
    <row r="2527" spans="15:16" ht="15.6" x14ac:dyDescent="0.3">
      <c r="O2527" s="1"/>
      <c r="P2527" s="1"/>
    </row>
    <row r="2528" spans="15:16" ht="15.6" x14ac:dyDescent="0.3">
      <c r="O2528" s="1"/>
      <c r="P2528" s="1"/>
    </row>
    <row r="2529" spans="15:16" ht="15.6" x14ac:dyDescent="0.3">
      <c r="O2529" s="1"/>
      <c r="P2529" s="1"/>
    </row>
    <row r="2530" spans="15:16" ht="15.6" x14ac:dyDescent="0.3">
      <c r="O2530" s="1"/>
      <c r="P2530" s="1"/>
    </row>
    <row r="2531" spans="15:16" ht="15.6" x14ac:dyDescent="0.3">
      <c r="O2531" s="1"/>
      <c r="P2531" s="1"/>
    </row>
    <row r="2532" spans="15:16" ht="15.6" x14ac:dyDescent="0.3">
      <c r="O2532" s="1"/>
      <c r="P2532" s="1"/>
    </row>
    <row r="2533" spans="15:16" ht="15.6" x14ac:dyDescent="0.3">
      <c r="O2533" s="1"/>
      <c r="P2533" s="1"/>
    </row>
    <row r="2534" spans="15:16" ht="15.6" x14ac:dyDescent="0.3">
      <c r="O2534" s="1"/>
      <c r="P2534" s="1"/>
    </row>
    <row r="2535" spans="15:16" ht="15.6" x14ac:dyDescent="0.3">
      <c r="O2535" s="1"/>
      <c r="P2535" s="1"/>
    </row>
    <row r="2536" spans="15:16" ht="15.6" x14ac:dyDescent="0.3">
      <c r="O2536" s="1"/>
      <c r="P2536" s="1"/>
    </row>
    <row r="2537" spans="15:16" ht="15.6" x14ac:dyDescent="0.3">
      <c r="O2537" s="1"/>
      <c r="P2537" s="1"/>
    </row>
    <row r="2538" spans="15:16" ht="15.6" x14ac:dyDescent="0.3">
      <c r="O2538" s="1"/>
      <c r="P2538" s="1"/>
    </row>
    <row r="2539" spans="15:16" ht="15.6" x14ac:dyDescent="0.3">
      <c r="O2539" s="1"/>
      <c r="P2539" s="1"/>
    </row>
    <row r="2540" spans="15:16" ht="15.6" x14ac:dyDescent="0.3">
      <c r="O2540" s="1"/>
      <c r="P2540" s="1"/>
    </row>
    <row r="2541" spans="15:16" ht="15.6" x14ac:dyDescent="0.3">
      <c r="O2541" s="1"/>
      <c r="P2541" s="1"/>
    </row>
    <row r="2542" spans="15:16" ht="15.6" x14ac:dyDescent="0.3">
      <c r="O2542" s="1"/>
      <c r="P2542" s="1"/>
    </row>
    <row r="2543" spans="15:16" ht="15.6" x14ac:dyDescent="0.3">
      <c r="O2543" s="1"/>
      <c r="P2543" s="1"/>
    </row>
    <row r="2544" spans="15:16" ht="15.6" x14ac:dyDescent="0.3">
      <c r="O2544" s="1"/>
      <c r="P2544" s="1"/>
    </row>
    <row r="2545" spans="15:16" ht="15.6" x14ac:dyDescent="0.3">
      <c r="O2545" s="1"/>
      <c r="P2545" s="1"/>
    </row>
    <row r="2546" spans="15:16" ht="15.6" x14ac:dyDescent="0.3">
      <c r="O2546" s="1"/>
      <c r="P2546" s="1"/>
    </row>
    <row r="2547" spans="15:16" ht="15.6" x14ac:dyDescent="0.3">
      <c r="O2547" s="1"/>
      <c r="P2547" s="1"/>
    </row>
    <row r="2548" spans="15:16" ht="15.6" x14ac:dyDescent="0.3">
      <c r="O2548" s="1"/>
      <c r="P2548" s="1"/>
    </row>
    <row r="2549" spans="15:16" ht="15.6" x14ac:dyDescent="0.3">
      <c r="O2549" s="1"/>
      <c r="P2549" s="1"/>
    </row>
    <row r="2550" spans="15:16" ht="15.6" x14ac:dyDescent="0.3">
      <c r="O2550" s="1"/>
      <c r="P2550" s="1"/>
    </row>
    <row r="2551" spans="15:16" ht="15.6" x14ac:dyDescent="0.3">
      <c r="O2551" s="1"/>
      <c r="P2551" s="1"/>
    </row>
    <row r="2552" spans="15:16" ht="15.6" x14ac:dyDescent="0.3">
      <c r="O2552" s="1"/>
      <c r="P2552" s="1"/>
    </row>
    <row r="2553" spans="15:16" ht="15.6" x14ac:dyDescent="0.3">
      <c r="O2553" s="1"/>
      <c r="P2553" s="1"/>
    </row>
    <row r="2554" spans="15:16" ht="15.6" x14ac:dyDescent="0.3">
      <c r="O2554" s="1"/>
      <c r="P2554" s="1"/>
    </row>
    <row r="2555" spans="15:16" ht="15.6" x14ac:dyDescent="0.3">
      <c r="O2555" s="1"/>
      <c r="P2555" s="1"/>
    </row>
    <row r="2556" spans="15:16" ht="15.6" x14ac:dyDescent="0.3">
      <c r="O2556" s="1"/>
      <c r="P2556" s="1"/>
    </row>
    <row r="2557" spans="15:16" ht="15.6" x14ac:dyDescent="0.3">
      <c r="O2557" s="1"/>
      <c r="P2557" s="1"/>
    </row>
    <row r="2558" spans="15:16" ht="15.6" x14ac:dyDescent="0.3">
      <c r="O2558" s="1"/>
      <c r="P2558" s="1"/>
    </row>
    <row r="2559" spans="15:16" ht="15.6" x14ac:dyDescent="0.3">
      <c r="O2559" s="1"/>
      <c r="P2559" s="1"/>
    </row>
    <row r="2560" spans="15:16" ht="15.6" x14ac:dyDescent="0.3">
      <c r="O2560" s="1"/>
      <c r="P2560" s="1"/>
    </row>
    <row r="2561" spans="15:16" ht="15.6" x14ac:dyDescent="0.3">
      <c r="O2561" s="1"/>
      <c r="P2561" s="1"/>
    </row>
    <row r="2562" spans="15:16" ht="15.6" x14ac:dyDescent="0.3">
      <c r="O2562" s="1"/>
      <c r="P2562" s="1"/>
    </row>
    <row r="2563" spans="15:16" ht="15.6" x14ac:dyDescent="0.3">
      <c r="O2563" s="1"/>
      <c r="P2563" s="1"/>
    </row>
    <row r="2564" spans="15:16" ht="15.6" x14ac:dyDescent="0.3">
      <c r="O2564" s="1"/>
      <c r="P2564" s="1"/>
    </row>
    <row r="2565" spans="15:16" ht="15.6" x14ac:dyDescent="0.3">
      <c r="O2565" s="1"/>
      <c r="P2565" s="1"/>
    </row>
    <row r="2566" spans="15:16" ht="15.6" x14ac:dyDescent="0.3">
      <c r="O2566" s="1"/>
      <c r="P2566" s="1"/>
    </row>
    <row r="2567" spans="15:16" ht="15.6" x14ac:dyDescent="0.3">
      <c r="O2567" s="1"/>
      <c r="P2567" s="1"/>
    </row>
    <row r="2568" spans="15:16" ht="15.6" x14ac:dyDescent="0.3">
      <c r="O2568" s="1"/>
      <c r="P2568" s="1"/>
    </row>
    <row r="2569" spans="15:16" ht="15.6" x14ac:dyDescent="0.3">
      <c r="O2569" s="1"/>
      <c r="P2569" s="1"/>
    </row>
    <row r="2570" spans="15:16" ht="15.6" x14ac:dyDescent="0.3">
      <c r="O2570" s="1"/>
      <c r="P2570" s="1"/>
    </row>
    <row r="2571" spans="15:16" ht="15.6" x14ac:dyDescent="0.3">
      <c r="O2571" s="1"/>
      <c r="P2571" s="1"/>
    </row>
    <row r="2572" spans="15:16" ht="15.6" x14ac:dyDescent="0.3">
      <c r="O2572" s="1"/>
      <c r="P2572" s="1"/>
    </row>
    <row r="2573" spans="15:16" ht="15.6" x14ac:dyDescent="0.3">
      <c r="O2573" s="1"/>
      <c r="P2573" s="1"/>
    </row>
    <row r="2574" spans="15:16" ht="15.6" x14ac:dyDescent="0.3">
      <c r="O2574" s="1"/>
      <c r="P2574" s="1"/>
    </row>
    <row r="2575" spans="15:16" ht="15.6" x14ac:dyDescent="0.3">
      <c r="O2575" s="1"/>
      <c r="P2575" s="1"/>
    </row>
    <row r="2576" spans="15:16" ht="15.6" x14ac:dyDescent="0.3">
      <c r="O2576" s="1"/>
      <c r="P2576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76b063-490d-4f07-90be-81cf31c870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103195A2A06F4197785BD9215DAD33" ma:contentTypeVersion="17" ma:contentTypeDescription="Crear nuevo documento." ma:contentTypeScope="" ma:versionID="306dc8459cfbce6b49beef99fd8e9135">
  <xsd:schema xmlns:xsd="http://www.w3.org/2001/XMLSchema" xmlns:xs="http://www.w3.org/2001/XMLSchema" xmlns:p="http://schemas.microsoft.com/office/2006/metadata/properties" xmlns:ns3="6676b063-490d-4f07-90be-81cf31c870e9" xmlns:ns4="7937b516-797c-409d-ab16-154ba4614ff1" targetNamespace="http://schemas.microsoft.com/office/2006/metadata/properties" ma:root="true" ma:fieldsID="bc8474267b031fcb38c364283876bd0f" ns3:_="" ns4:_="">
    <xsd:import namespace="6676b063-490d-4f07-90be-81cf31c870e9"/>
    <xsd:import namespace="7937b516-797c-409d-ab16-154ba4614f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6b063-490d-4f07-90be-81cf31c87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7b516-797c-409d-ab16-154ba4614ff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5A7093-3818-4B86-9A89-709897950174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7937b516-797c-409d-ab16-154ba4614ff1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676b063-490d-4f07-90be-81cf31c870e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D9E41FC-78DC-49DB-ABA4-DF9C073FC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76b063-490d-4f07-90be-81cf31c870e9"/>
    <ds:schemaRef ds:uri="7937b516-797c-409d-ab16-154ba4614f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394493-0400-40A8-800F-B7B7F70457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2026 DA Inven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Emilia</dc:creator>
  <cp:lastModifiedBy>Oficina Acceso a la Información</cp:lastModifiedBy>
  <dcterms:created xsi:type="dcterms:W3CDTF">2023-07-19T13:47:59Z</dcterms:created>
  <dcterms:modified xsi:type="dcterms:W3CDTF">2026-04-15T15:08:45Z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0x010100A4103195A2A06F4197785BD9215DAD33</vt:lpwstr>
  </property>
</Properties>
</file>